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firstSheet="4" activeTab="4"/>
  </bookViews>
  <sheets>
    <sheet name="2008" sheetId="1" r:id="rId1"/>
    <sheet name="2009" sheetId="2" r:id="rId2"/>
    <sheet name="2010" sheetId="3" r:id="rId3"/>
    <sheet name="2011" sheetId="4" r:id="rId4"/>
    <sheet name="2014" sheetId="5" r:id="rId5"/>
  </sheets>
  <definedNames/>
  <calcPr fullCalcOnLoad="1"/>
</workbook>
</file>

<file path=xl/sharedStrings.xml><?xml version="1.0" encoding="utf-8"?>
<sst xmlns="http://schemas.openxmlformats.org/spreadsheetml/2006/main" count="1729" uniqueCount="643">
  <si>
    <t>položka</t>
  </si>
  <si>
    <t>Název položky</t>
  </si>
  <si>
    <t>plán   07</t>
  </si>
  <si>
    <t>Daň ze závislé činnosti</t>
  </si>
  <si>
    <t>Daň z podnikání</t>
  </si>
  <si>
    <t>Daň z příjmů FO z kapit. Výnosů</t>
  </si>
  <si>
    <t>Zrušené daně ( předmětem je příjem FO )</t>
  </si>
  <si>
    <t>Daň z příjmů PO</t>
  </si>
  <si>
    <t>Daň z příjmů PO za obec</t>
  </si>
  <si>
    <t>DPH</t>
  </si>
  <si>
    <t>Daň spotřební</t>
  </si>
  <si>
    <t>Daň z nemovitostí</t>
  </si>
  <si>
    <t>Poplatek za vypouštění odpadních vod</t>
  </si>
  <si>
    <t>Poplatek za likvidaci komunálního odpadu</t>
  </si>
  <si>
    <t>Poplatek ze psů</t>
  </si>
  <si>
    <t>Poplatek za užívání veřej. Prostranství</t>
  </si>
  <si>
    <t>Poplatek ze vstupného - koupaliště</t>
  </si>
  <si>
    <t>Poplatek za provozovaný VHA</t>
  </si>
  <si>
    <t>Správní poplatky</t>
  </si>
  <si>
    <t>Příjmy z pronájmu pozemků</t>
  </si>
  <si>
    <t>Pozemky hřbitov</t>
  </si>
  <si>
    <t>Nájemné z bytů</t>
  </si>
  <si>
    <t>Nájemné z NP</t>
  </si>
  <si>
    <t>Pronájem majetku - koupaliště</t>
  </si>
  <si>
    <t>Příjmy z poskyt. služeb ( Avie,kopírování,psí známky)</t>
  </si>
  <si>
    <t>Úroky KB</t>
  </si>
  <si>
    <t>Příspěvek na autobusy - fi. Ordos</t>
  </si>
  <si>
    <t>Příjmy minulých období</t>
  </si>
  <si>
    <t>Ostatní nedaňové příjmy (odpad-zpět.odběr, VHA)</t>
  </si>
  <si>
    <t>Splátky půjček od občanů</t>
  </si>
  <si>
    <t xml:space="preserve">          Celkem</t>
  </si>
  <si>
    <t>Prodej pozemků</t>
  </si>
  <si>
    <t>Ostatní příjmy z prodeje (nad invent.cenu)</t>
  </si>
  <si>
    <t>Dotace ze SR na výkon státní správy a školství</t>
  </si>
  <si>
    <t>Refundace ÚP</t>
  </si>
  <si>
    <t>Příjmy celkem</t>
  </si>
  <si>
    <t>PŘÍJMY</t>
  </si>
  <si>
    <t>VÝDAJE</t>
  </si>
  <si>
    <t>2321/5169</t>
  </si>
  <si>
    <t>2221/5193</t>
  </si>
  <si>
    <t>2321/5151</t>
  </si>
  <si>
    <t>3419/5229</t>
  </si>
  <si>
    <t>3419/5169</t>
  </si>
  <si>
    <t>3113/5169</t>
  </si>
  <si>
    <t>4319/5169</t>
  </si>
  <si>
    <t>3725/5164</t>
  </si>
  <si>
    <t>3111/5331</t>
  </si>
  <si>
    <t>3113/5331</t>
  </si>
  <si>
    <t>3722/5139</t>
  </si>
  <si>
    <t>3724/5169</t>
  </si>
  <si>
    <t>3314/5011</t>
  </si>
  <si>
    <t>3314/5031</t>
  </si>
  <si>
    <t>3314/5032</t>
  </si>
  <si>
    <t>3319/5021</t>
  </si>
  <si>
    <t>3399/5194</t>
  </si>
  <si>
    <t>3612/5141</t>
  </si>
  <si>
    <t>3412/5021</t>
  </si>
  <si>
    <t>3412/5031</t>
  </si>
  <si>
    <t>3412/5032</t>
  </si>
  <si>
    <t>3412/5139</t>
  </si>
  <si>
    <t>3412/5151</t>
  </si>
  <si>
    <t>3412/5154</t>
  </si>
  <si>
    <t>3631/5154</t>
  </si>
  <si>
    <t>3631/5139</t>
  </si>
  <si>
    <t>3631/5021</t>
  </si>
  <si>
    <t>3631/5031</t>
  </si>
  <si>
    <t>3631/5032</t>
  </si>
  <si>
    <t>3631/6122</t>
  </si>
  <si>
    <t>3612/5154</t>
  </si>
  <si>
    <t>Kanalizace - čištění</t>
  </si>
  <si>
    <t>Dopravní obslužnost - městská doprava</t>
  </si>
  <si>
    <t>Srážkové vody</t>
  </si>
  <si>
    <t>Sportovci - úhrada sport. haly</t>
  </si>
  <si>
    <t>ZŠ - stravné žáků</t>
  </si>
  <si>
    <t>Příspěvek na stravné důchodcům</t>
  </si>
  <si>
    <t>Odvoz a zneškodnění kom. odpadu</t>
  </si>
  <si>
    <t>Odpad - nádoby, známky na nádoby, pytle, …</t>
  </si>
  <si>
    <t>Odvoz nebezpečného odpadu</t>
  </si>
  <si>
    <t>Knihovna - mzda</t>
  </si>
  <si>
    <t xml:space="preserve">              - SP</t>
  </si>
  <si>
    <t xml:space="preserve">              - ZP</t>
  </si>
  <si>
    <t>Kronika obce - odměna kronikáři</t>
  </si>
  <si>
    <t>Jubilea - dárkové balíčky</t>
  </si>
  <si>
    <t xml:space="preserve">                - SP</t>
  </si>
  <si>
    <t xml:space="preserve">                - ZP</t>
  </si>
  <si>
    <t xml:space="preserve">                - chemikálie + ostatní materiál</t>
  </si>
  <si>
    <t xml:space="preserve">                - voda (sprchy, WC)</t>
  </si>
  <si>
    <t xml:space="preserve">                - elektřina</t>
  </si>
  <si>
    <t>Veřejné osvětlení - elektřina</t>
  </si>
  <si>
    <t xml:space="preserve">                         - materiál (lampy, výbojky, ...)</t>
  </si>
  <si>
    <t xml:space="preserve">                         - odměna na dohodu</t>
  </si>
  <si>
    <t xml:space="preserve">                         - SP</t>
  </si>
  <si>
    <t xml:space="preserve">                         - ZP</t>
  </si>
  <si>
    <t>Bytové hospodářství - elektřina</t>
  </si>
  <si>
    <t>3612/5171</t>
  </si>
  <si>
    <t>3632/5151</t>
  </si>
  <si>
    <t>3639/5169</t>
  </si>
  <si>
    <t xml:space="preserve">                              - opravy</t>
  </si>
  <si>
    <t>Hřbitov  -  voda</t>
  </si>
  <si>
    <t>3639/5139</t>
  </si>
  <si>
    <t>3639/5171</t>
  </si>
  <si>
    <t>3639/5361</t>
  </si>
  <si>
    <t>3639/5166</t>
  </si>
  <si>
    <t>3639/5156</t>
  </si>
  <si>
    <t>3639/5011</t>
  </si>
  <si>
    <t>3639/5031</t>
  </si>
  <si>
    <t>3639/5032</t>
  </si>
  <si>
    <t>3639/5134</t>
  </si>
  <si>
    <t>3639/5132</t>
  </si>
  <si>
    <t>3349/6122</t>
  </si>
  <si>
    <t>3349/5164</t>
  </si>
  <si>
    <t>3639/5165</t>
  </si>
  <si>
    <t>3639/5362</t>
  </si>
  <si>
    <t>3745/5156</t>
  </si>
  <si>
    <t>3745/5139</t>
  </si>
  <si>
    <t>6112/5023</t>
  </si>
  <si>
    <t>6112/5031</t>
  </si>
  <si>
    <t>6112/5032</t>
  </si>
  <si>
    <t>VPP - mzdy</t>
  </si>
  <si>
    <t xml:space="preserve">        - SP</t>
  </si>
  <si>
    <t xml:space="preserve">        - ZP</t>
  </si>
  <si>
    <t xml:space="preserve">        - oděv, obuv</t>
  </si>
  <si>
    <t xml:space="preserve">        - ochranné pomůcky</t>
  </si>
  <si>
    <t>Internetové zařízení</t>
  </si>
  <si>
    <t>Nájemné za umístění zařízení internetu (kostel)</t>
  </si>
  <si>
    <t>Veřejná zeleň - pohonné hmoty (pila, sekačka)</t>
  </si>
  <si>
    <t xml:space="preserve">                     - ostatní materiál (barvy na nátěry, nářadí, …)</t>
  </si>
  <si>
    <t>OON - ZO, starosta, místostarosta</t>
  </si>
  <si>
    <t xml:space="preserve">        - pohoštění - káva, čaj, minerálka, …</t>
  </si>
  <si>
    <t>6112/5175</t>
  </si>
  <si>
    <t>6171/5011</t>
  </si>
  <si>
    <t>6171/5031</t>
  </si>
  <si>
    <t>6171/5032</t>
  </si>
  <si>
    <t>6171/5151</t>
  </si>
  <si>
    <t>6171/5153</t>
  </si>
  <si>
    <t>6171/5154</t>
  </si>
  <si>
    <t>6171/5162</t>
  </si>
  <si>
    <t>6171/5178</t>
  </si>
  <si>
    <t>6171/5137</t>
  </si>
  <si>
    <t>6171/5139</t>
  </si>
  <si>
    <t>6171/5038</t>
  </si>
  <si>
    <t>6171/5136</t>
  </si>
  <si>
    <t>6171/5156</t>
  </si>
  <si>
    <t>6171/5161</t>
  </si>
  <si>
    <t>6320/5163</t>
  </si>
  <si>
    <t>6171/5166</t>
  </si>
  <si>
    <t>6171/5362</t>
  </si>
  <si>
    <t>6171/5171</t>
  </si>
  <si>
    <t>6171/5167</t>
  </si>
  <si>
    <t>6171/5169</t>
  </si>
  <si>
    <t>6171/5172</t>
  </si>
  <si>
    <t>6171/5179</t>
  </si>
  <si>
    <t>6310/5163</t>
  </si>
  <si>
    <t>6171/5229</t>
  </si>
  <si>
    <t>6171/5329</t>
  </si>
  <si>
    <t>5512/5153</t>
  </si>
  <si>
    <t>5512/5154</t>
  </si>
  <si>
    <t>0000/8124</t>
  </si>
  <si>
    <t>Splátka úvěru (75 000/měs.)</t>
  </si>
  <si>
    <t>Mzdy - administrativa, dělníci</t>
  </si>
  <si>
    <t xml:space="preserve">         - SP</t>
  </si>
  <si>
    <t xml:space="preserve">         - ZP</t>
  </si>
  <si>
    <t xml:space="preserve">         - voda</t>
  </si>
  <si>
    <t xml:space="preserve">         - plyn</t>
  </si>
  <si>
    <t xml:space="preserve">         - elektřina</t>
  </si>
  <si>
    <t xml:space="preserve">         - služby spojů, internet</t>
  </si>
  <si>
    <t xml:space="preserve">         - DHIM</t>
  </si>
  <si>
    <t xml:space="preserve">         - ostatní materiál (kancelářský, mycí, náplně do PC, tisk, …)</t>
  </si>
  <si>
    <t xml:space="preserve">         - povinné pojištění</t>
  </si>
  <si>
    <t xml:space="preserve">         - knihy, tisk</t>
  </si>
  <si>
    <t xml:space="preserve">         - pohonné hmoty</t>
  </si>
  <si>
    <t xml:space="preserve">         - ceniny (poštovní známky)</t>
  </si>
  <si>
    <t xml:space="preserve">         - právní služby, poradenské, …</t>
  </si>
  <si>
    <t xml:space="preserve">         - daně a poplatky všeho druhu</t>
  </si>
  <si>
    <t xml:space="preserve">         - školení</t>
  </si>
  <si>
    <t xml:space="preserve">         - programové vybavení</t>
  </si>
  <si>
    <t>Mikroregion - sdružení členský poplatek obce</t>
  </si>
  <si>
    <t>Mikroregion Rozvoj - svazek obcí   -,,-</t>
  </si>
  <si>
    <t>Požární zbrojnice - plyn</t>
  </si>
  <si>
    <t xml:space="preserve">                          - elektřina</t>
  </si>
  <si>
    <t xml:space="preserve">         - opravy a udržování </t>
  </si>
  <si>
    <t>Úhrada úroků z  Úvěrů</t>
  </si>
  <si>
    <t>prodej domu - Pospíchal -  exekuce,čp.56,buňky</t>
  </si>
  <si>
    <t>3722/5169</t>
  </si>
  <si>
    <t>NN - obce</t>
  </si>
  <si>
    <t>NN - obce mimo okres</t>
  </si>
  <si>
    <t>3631/5169</t>
  </si>
  <si>
    <t>3632/5139</t>
  </si>
  <si>
    <t xml:space="preserve">         - ostatní služby (udrž.popl PC a služby, revize, …)</t>
  </si>
  <si>
    <t>Nein.dotace - volby</t>
  </si>
  <si>
    <t>3141/5169</t>
  </si>
  <si>
    <t>ČSCH - příspěvek + energie</t>
  </si>
  <si>
    <t>Sokol Údlice - příspěvek + energie</t>
  </si>
  <si>
    <t>2219/5139</t>
  </si>
  <si>
    <t>Myslivci - příspěvek</t>
  </si>
  <si>
    <t>Nájemné za kontejnery na tříděný odpad</t>
  </si>
  <si>
    <t>Dětské hřiště Přečáply</t>
  </si>
  <si>
    <t>Volby</t>
  </si>
  <si>
    <t>2212/5139</t>
  </si>
  <si>
    <t>3725/5169</t>
  </si>
  <si>
    <t>odvoz tříděného odpadu</t>
  </si>
  <si>
    <t>3722/5137</t>
  </si>
  <si>
    <t>3722/5363</t>
  </si>
  <si>
    <t>Odpady  -  úhrada sankce</t>
  </si>
  <si>
    <t>MŠ - dotace na provoz ze SR + obec</t>
  </si>
  <si>
    <t>3111/5139</t>
  </si>
  <si>
    <t xml:space="preserve">      -  materiál na opravy</t>
  </si>
  <si>
    <t xml:space="preserve">     -   nákup služeb</t>
  </si>
  <si>
    <t xml:space="preserve"> ZŠ - dotace na provoz ze SR + obec</t>
  </si>
  <si>
    <t>3111/5169</t>
  </si>
  <si>
    <t>3729/5169</t>
  </si>
  <si>
    <t>Odvoz odpadu - asanace starých zátěží</t>
  </si>
  <si>
    <t>3314/5181</t>
  </si>
  <si>
    <t>3399/5169</t>
  </si>
  <si>
    <t xml:space="preserve">           - kultura (služby)</t>
  </si>
  <si>
    <t>3399/5139</t>
  </si>
  <si>
    <t xml:space="preserve">           - kultura (ostat. Materiál)</t>
  </si>
  <si>
    <t>3412/5011</t>
  </si>
  <si>
    <t>3412/5133</t>
  </si>
  <si>
    <t xml:space="preserve">                - vybavení lékárničky</t>
  </si>
  <si>
    <t>3412/5156</t>
  </si>
  <si>
    <t xml:space="preserve">                - pohonné hmoty</t>
  </si>
  <si>
    <t>3412/5169</t>
  </si>
  <si>
    <t xml:space="preserve">                - služby</t>
  </si>
  <si>
    <t>3412/6122</t>
  </si>
  <si>
    <t xml:space="preserve">                - pohoštění</t>
  </si>
  <si>
    <t>3412/5175</t>
  </si>
  <si>
    <t>3412/5171</t>
  </si>
  <si>
    <t xml:space="preserve">                - opravy</t>
  </si>
  <si>
    <t>3421/5137</t>
  </si>
  <si>
    <t>3612/5151</t>
  </si>
  <si>
    <t xml:space="preserve">                              - voda</t>
  </si>
  <si>
    <t>3612/5169</t>
  </si>
  <si>
    <t xml:space="preserve">                              - služby, revize</t>
  </si>
  <si>
    <t xml:space="preserve">               materiál     -  opravy</t>
  </si>
  <si>
    <t>2329/5362</t>
  </si>
  <si>
    <t>Odvádění a čistění  odpadních vod - poplatky</t>
  </si>
  <si>
    <t>2329/5169</t>
  </si>
  <si>
    <t xml:space="preserve">                                                  - služby</t>
  </si>
  <si>
    <t>2329/6121</t>
  </si>
  <si>
    <t xml:space="preserve">Laguny + úroky z úvěru </t>
  </si>
  <si>
    <t>3113/5139</t>
  </si>
  <si>
    <t>3319/5164</t>
  </si>
  <si>
    <t>Nájemné - vánoční osvětlení</t>
  </si>
  <si>
    <t>3421/5139</t>
  </si>
  <si>
    <t>Děti - mládež cukrovinky (MDD …)</t>
  </si>
  <si>
    <t>3421/5169</t>
  </si>
  <si>
    <t>3349/5169</t>
  </si>
  <si>
    <t>Internet - služby</t>
  </si>
  <si>
    <t>3349/5171</t>
  </si>
  <si>
    <t xml:space="preserve">            - opravy</t>
  </si>
  <si>
    <t>3639/5021</t>
  </si>
  <si>
    <t>Odměna na dohodu</t>
  </si>
  <si>
    <t>3639/5137</t>
  </si>
  <si>
    <t>Místní hospod.   -  DHM</t>
  </si>
  <si>
    <t xml:space="preserve">                        -  Součástky na pracovní stroje</t>
  </si>
  <si>
    <t xml:space="preserve">                        -  Nájené za půdu (ZŠ - žid. obec)</t>
  </si>
  <si>
    <t xml:space="preserve">                        -  Konzultační, poradenské, právní služby (pozemky, ...)</t>
  </si>
  <si>
    <t xml:space="preserve">                        -  Pohonné hmoty (Avia, Honda - traktůrek)</t>
  </si>
  <si>
    <t>3639/5212</t>
  </si>
  <si>
    <t xml:space="preserve">                        -  Kolky - výpisy z KN …</t>
  </si>
  <si>
    <t>3639/6130</t>
  </si>
  <si>
    <t xml:space="preserve">                        -  nákup pozemků</t>
  </si>
  <si>
    <t>3745/5169</t>
  </si>
  <si>
    <t xml:space="preserve">                     - služby</t>
  </si>
  <si>
    <t>5512/5151</t>
  </si>
  <si>
    <t xml:space="preserve">                          - voda</t>
  </si>
  <si>
    <t>5512/5139</t>
  </si>
  <si>
    <t xml:space="preserve">                          - materiál</t>
  </si>
  <si>
    <t>5512/5169</t>
  </si>
  <si>
    <t xml:space="preserve">                          - služby  (fi.  JCA )</t>
  </si>
  <si>
    <t>6112/5029</t>
  </si>
  <si>
    <t xml:space="preserve">        - refundace zastupitelům</t>
  </si>
  <si>
    <t>6114/5169</t>
  </si>
  <si>
    <t>volby - služby</t>
  </si>
  <si>
    <t>6114/5173</t>
  </si>
  <si>
    <t xml:space="preserve">        - cestovné</t>
  </si>
  <si>
    <t>6114/5175</t>
  </si>
  <si>
    <t xml:space="preserve">        - dohody</t>
  </si>
  <si>
    <t xml:space="preserve">        - pohoštění</t>
  </si>
  <si>
    <t>6114/5021</t>
  </si>
  <si>
    <t>6171/5175</t>
  </si>
  <si>
    <t xml:space="preserve">         - pohoštění</t>
  </si>
  <si>
    <t>6171/5194</t>
  </si>
  <si>
    <t xml:space="preserve">         - dary</t>
  </si>
  <si>
    <t>6171/5321</t>
  </si>
  <si>
    <t xml:space="preserve">         - Mag. města CV - přestupky</t>
  </si>
  <si>
    <t>Bankovní služby</t>
  </si>
  <si>
    <t>Příjmy  celkem</t>
  </si>
  <si>
    <t>Výdaje celkem</t>
  </si>
  <si>
    <t>skutečnost 07</t>
  </si>
  <si>
    <t>Plán 08</t>
  </si>
  <si>
    <t>plán 08</t>
  </si>
  <si>
    <t>inv.transfery ze stát.fondů - laguna</t>
  </si>
  <si>
    <t>Invest.transfery ze SR - laguna</t>
  </si>
  <si>
    <t>3429/5229</t>
  </si>
  <si>
    <t>3111/5171</t>
  </si>
  <si>
    <t>ZŠ - materiál ost.</t>
  </si>
  <si>
    <t>ZŠ - nákup služeb(stravné zaměst.,..)</t>
  </si>
  <si>
    <t xml:space="preserve">              - hotovost do pokladny(knihy, tisk , materiál,poštovné)</t>
  </si>
  <si>
    <t>3399/5494</t>
  </si>
  <si>
    <t>soutěž-zahrada</t>
  </si>
  <si>
    <t xml:space="preserve">                pracovní poměr-obsluha čističky(Šimůnková)</t>
  </si>
  <si>
    <t>3419/5139</t>
  </si>
  <si>
    <t>ost.tělovýchovná činnost - ost.materiál (poháry)</t>
  </si>
  <si>
    <t xml:space="preserve">       - služby (pronájem sport. haly pro kult.akce -maškarní..)</t>
  </si>
  <si>
    <t>3612/5139</t>
  </si>
  <si>
    <t xml:space="preserve">                             - materiál</t>
  </si>
  <si>
    <t>3631/5171</t>
  </si>
  <si>
    <t xml:space="preserve">                         - služby, plošina</t>
  </si>
  <si>
    <t xml:space="preserve">                        - opravy</t>
  </si>
  <si>
    <t>3639/5131</t>
  </si>
  <si>
    <t xml:space="preserve">       - minerální voda</t>
  </si>
  <si>
    <t xml:space="preserve">                       - služby</t>
  </si>
  <si>
    <r>
      <t xml:space="preserve">                        -  pojízdná prodejna Přečáply - </t>
    </r>
    <r>
      <rPr>
        <sz val="10"/>
        <color indexed="10"/>
        <rFont val="Arial CE"/>
        <family val="0"/>
      </rPr>
      <t>ukončeno</t>
    </r>
  </si>
  <si>
    <t>Odpad  - DHM- kontejnery nové</t>
  </si>
  <si>
    <t>5512/5134</t>
  </si>
  <si>
    <t xml:space="preserve">                         - prádlo,oděv,obuv</t>
  </si>
  <si>
    <t xml:space="preserve">                        - pohonné hmoty</t>
  </si>
  <si>
    <t>6171/5363</t>
  </si>
  <si>
    <t>úhrady sankcí</t>
  </si>
  <si>
    <t xml:space="preserve">                        -  FÚ - daně z přev. nemov. + roční zúčtování</t>
  </si>
  <si>
    <t xml:space="preserve">Pojistné majetku obce </t>
  </si>
  <si>
    <t>Financování</t>
  </si>
  <si>
    <t>0000/8114</t>
  </si>
  <si>
    <t>000/8113</t>
  </si>
  <si>
    <t>přijetí krátk.úvěru</t>
  </si>
  <si>
    <t>2329/5141</t>
  </si>
  <si>
    <t>úroky z úvěru -laguna (účtování po kolaudaci)</t>
  </si>
  <si>
    <t>ostatní přijaté vratky transferů - (minulá období)</t>
  </si>
  <si>
    <r>
      <t xml:space="preserve">          </t>
    </r>
    <r>
      <rPr>
        <b/>
        <sz val="10"/>
        <rFont val="Arial CE"/>
        <family val="0"/>
      </rPr>
      <t>Celkem</t>
    </r>
  </si>
  <si>
    <t>1039/5229</t>
  </si>
  <si>
    <t>2212/5169</t>
  </si>
  <si>
    <t>2219/5171</t>
  </si>
  <si>
    <t>silnice -ost.služby</t>
  </si>
  <si>
    <t>2219/5169</t>
  </si>
  <si>
    <t>ost.komunikace-služby</t>
  </si>
  <si>
    <t>3113/5229</t>
  </si>
  <si>
    <t xml:space="preserve">    ost.transfery (Den dětí,mikuláš.)</t>
  </si>
  <si>
    <t xml:space="preserve">      - pohoštění (cukrovinky..)</t>
  </si>
  <si>
    <t>5512/156</t>
  </si>
  <si>
    <t xml:space="preserve">         - povinné pojistné z mezd</t>
  </si>
  <si>
    <t xml:space="preserve">         - parkovné, ..ošatné zaměst.(2x 3 000,-)</t>
  </si>
  <si>
    <t xml:space="preserve">         - leasing - ukončeno   v   10 / 07</t>
  </si>
  <si>
    <t>splátka úvěru (5 mil.-laguna) - leden 2008 poslední splátka</t>
  </si>
  <si>
    <r>
      <t xml:space="preserve">         </t>
    </r>
    <r>
      <rPr>
        <b/>
        <sz val="10"/>
        <rFont val="Arial CE"/>
        <family val="0"/>
      </rPr>
      <t>Celkem</t>
    </r>
  </si>
  <si>
    <t>3639/5038</t>
  </si>
  <si>
    <t xml:space="preserve">       - povinné pojistné z mezd</t>
  </si>
  <si>
    <t>6112/5038</t>
  </si>
  <si>
    <t xml:space="preserve">       - povinné pojisné z mezd</t>
  </si>
  <si>
    <t>3412/5038</t>
  </si>
  <si>
    <t xml:space="preserve">                - povinné pojistné z mezd</t>
  </si>
  <si>
    <t>3314/5038</t>
  </si>
  <si>
    <t xml:space="preserve">              - povinné pojistné z mezd</t>
  </si>
  <si>
    <t xml:space="preserve">                /</t>
  </si>
  <si>
    <t xml:space="preserve">            /</t>
  </si>
  <si>
    <t>úroky z úvěrů ( pro r.2008 jednotně ze spl.úvěru laguny i RD))</t>
  </si>
  <si>
    <t>6310/5141</t>
  </si>
  <si>
    <t>3429/5175</t>
  </si>
  <si>
    <t>ost.komunikace-opravy chodník - dluh z r. 2006</t>
  </si>
  <si>
    <t>materiál - dopravní značky</t>
  </si>
  <si>
    <t>ost.komunikace-materiál</t>
  </si>
  <si>
    <t>Koupaliště - odměna na dohodu - opravy</t>
  </si>
  <si>
    <t xml:space="preserve">                - zařízení (moder.čističky) (vysavač - r.2008)</t>
  </si>
  <si>
    <t>Plán  07</t>
  </si>
  <si>
    <t>3111/5229</t>
  </si>
  <si>
    <t xml:space="preserve">      -   opravy</t>
  </si>
  <si>
    <t xml:space="preserve">                        -  ostatní (rezerva dle potřeby - opravy,kanalizace)</t>
  </si>
  <si>
    <t>Veřejné osvětlení  - nové vedení + osazení světel</t>
  </si>
  <si>
    <t>Rozdíl</t>
  </si>
  <si>
    <t xml:space="preserve">Dotace Laguna od SČVK  </t>
  </si>
  <si>
    <t>3636/5169</t>
  </si>
  <si>
    <t xml:space="preserve">          - Geometr. Plány ( škola, školka, kanalizace, komunikace)</t>
  </si>
  <si>
    <t>Plán 09</t>
  </si>
  <si>
    <t>2221/5171</t>
  </si>
  <si>
    <t>Opravy autob čekárny</t>
  </si>
  <si>
    <t xml:space="preserve">     -   nákup služeb, projekty</t>
  </si>
  <si>
    <t>ZŠ - nákup služeb(stravné zaměst.,..), projekty</t>
  </si>
  <si>
    <t>3113/6121</t>
  </si>
  <si>
    <t>3639/5133</t>
  </si>
  <si>
    <t xml:space="preserve">        - léky, zdravot. materiál  </t>
  </si>
  <si>
    <t>6171/5134</t>
  </si>
  <si>
    <t xml:space="preserve">         - oděv, obuv</t>
  </si>
  <si>
    <t>3111/6121</t>
  </si>
  <si>
    <t xml:space="preserve">     zateplení a výměna oken MŠ</t>
  </si>
  <si>
    <t>2321/6121</t>
  </si>
  <si>
    <t>Kanalizace Přečáply</t>
  </si>
  <si>
    <t>2221/5169</t>
  </si>
  <si>
    <t>2321/5171</t>
  </si>
  <si>
    <t>plán 10</t>
  </si>
  <si>
    <t>ost.komunikace-opravy</t>
  </si>
  <si>
    <t>skutečnost</t>
  </si>
  <si>
    <t>plán 09</t>
  </si>
  <si>
    <t xml:space="preserve">              Rozpočet obce Údlice na rok 2009</t>
  </si>
  <si>
    <t>3113/5171</t>
  </si>
  <si>
    <t>ZŠ - šatny oprava</t>
  </si>
  <si>
    <t xml:space="preserve"> ZŠ - altán, projekt</t>
  </si>
  <si>
    <t>3314/5137</t>
  </si>
  <si>
    <t xml:space="preserve">              - PC, tiskárna</t>
  </si>
  <si>
    <t>3639/6122</t>
  </si>
  <si>
    <t>Využití výsledku hospodaření minulých let</t>
  </si>
  <si>
    <t>Poplatek ze vstupného - koupaliště, kulturní akce</t>
  </si>
  <si>
    <t>6171/5021</t>
  </si>
  <si>
    <t xml:space="preserve">        -  dohody</t>
  </si>
  <si>
    <t>6112/5164</t>
  </si>
  <si>
    <t>6115/5169</t>
  </si>
  <si>
    <t>6115/5175</t>
  </si>
  <si>
    <t>6115/5021</t>
  </si>
  <si>
    <t>Kanalizace - čištění, projekt</t>
  </si>
  <si>
    <t>Tisk jízd. Řádů</t>
  </si>
  <si>
    <t>Kanalizace - opravy, údržba</t>
  </si>
  <si>
    <t>Dětské hřiště Údlice</t>
  </si>
  <si>
    <t>Dotace - šatny  ZŠ , hřiště</t>
  </si>
  <si>
    <t>2221/6121</t>
  </si>
  <si>
    <t>Autobusová zastávka - nová</t>
  </si>
  <si>
    <t>2333/5169</t>
  </si>
  <si>
    <t>3412/5173</t>
  </si>
  <si>
    <t>Cestovné</t>
  </si>
  <si>
    <t xml:space="preserve">      - pohoštění (cukrovinky..) - - přesunuto na 3399/5139</t>
  </si>
  <si>
    <t xml:space="preserve">                        - Traktůrek</t>
  </si>
  <si>
    <t xml:space="preserve"> - kultura (služby)</t>
  </si>
  <si>
    <t xml:space="preserve"> - kultura (ostat. Cukrovinky …)</t>
  </si>
  <si>
    <t>Čištění potoka</t>
  </si>
  <si>
    <t>Dotace - projekty, VO</t>
  </si>
  <si>
    <t>Příjmy Územ. Plán</t>
  </si>
  <si>
    <t>3635/6119</t>
  </si>
  <si>
    <t>Územní plán</t>
  </si>
  <si>
    <t xml:space="preserve">       -  pronájem</t>
  </si>
  <si>
    <t>3639/6121</t>
  </si>
  <si>
    <t xml:space="preserve">                        -  projekty (pro stav. Povolení)</t>
  </si>
  <si>
    <t xml:space="preserve">         - leasing </t>
  </si>
  <si>
    <t>3631/6121</t>
  </si>
  <si>
    <t>Nákladní auto - leasing</t>
  </si>
  <si>
    <t>Plán 10</t>
  </si>
  <si>
    <t>odvod výtěžku z provoz.loterií</t>
  </si>
  <si>
    <t>věcná břemena..</t>
  </si>
  <si>
    <t>pojistné náhrady</t>
  </si>
  <si>
    <t>6171/5424</t>
  </si>
  <si>
    <t xml:space="preserve">         - náhrady mezd v době nemoci</t>
  </si>
  <si>
    <t>6171/5499</t>
  </si>
  <si>
    <t xml:space="preserve">         - ostatní neinv.transvery obyvat. (čp.133 Nedb.sprch.kout)</t>
  </si>
  <si>
    <t>6171/5192</t>
  </si>
  <si>
    <t xml:space="preserve">         - poskytované neinv.příspěvky a náhrady</t>
  </si>
  <si>
    <t>6171/5173</t>
  </si>
  <si>
    <t xml:space="preserve">        - cestovné (parkovné..)</t>
  </si>
  <si>
    <t xml:space="preserve">         -ošatné zaměst.(2x 3 000,-)</t>
  </si>
  <si>
    <t>3725/5137</t>
  </si>
  <si>
    <t>DHDM-nádoby na tříděný odpad</t>
  </si>
  <si>
    <t>3723/5169</t>
  </si>
  <si>
    <t>ost.objemný odpad-služby</t>
  </si>
  <si>
    <t>3639/5167</t>
  </si>
  <si>
    <t xml:space="preserve">                       -   školení</t>
  </si>
  <si>
    <t>3639/5424</t>
  </si>
  <si>
    <t>náhrada mezd v době nemoci</t>
  </si>
  <si>
    <t>3329/5171</t>
  </si>
  <si>
    <t>kulturní památky-opravy</t>
  </si>
  <si>
    <t>Kronika obce - odměna kronikáři, roznáška balíčků</t>
  </si>
  <si>
    <t>3319/5139</t>
  </si>
  <si>
    <t>materiál (cukrovinky…kult.akce)</t>
  </si>
  <si>
    <t>2229/5169</t>
  </si>
  <si>
    <t>ost.záležitosti v silnič.dopravě</t>
  </si>
  <si>
    <t>provoz silniční dopravy</t>
  </si>
  <si>
    <t>2212/5171</t>
  </si>
  <si>
    <t>opravy a udržování silnice,..</t>
  </si>
  <si>
    <t>dotace pro  úpravy v MŠ - (bude převedeno MŠ v 2010)</t>
  </si>
  <si>
    <t>Příjmy ostatní</t>
  </si>
  <si>
    <t>dary</t>
  </si>
  <si>
    <t>2341/5169</t>
  </si>
  <si>
    <t>Revitalizace rybníka</t>
  </si>
  <si>
    <t xml:space="preserve">              Rozpočet obce Údlice na rok 2010</t>
  </si>
  <si>
    <t>dotace-MK márnice,sloup  MV-Czech POINT, parkové úpravy</t>
  </si>
  <si>
    <t xml:space="preserve"> - rezerva dle potřeby - opravy škola, školka, veř. zeleň,kanalizace</t>
  </si>
  <si>
    <t>Vyvěšeno :</t>
  </si>
  <si>
    <t xml:space="preserve">     1. 12. 2009</t>
  </si>
  <si>
    <t>Sejmuto :</t>
  </si>
  <si>
    <t xml:space="preserve">    16. 12. 2009</t>
  </si>
  <si>
    <t>Schváleno :</t>
  </si>
  <si>
    <t xml:space="preserve">    17. 12. 2009</t>
  </si>
  <si>
    <t>hotovost na konci roku</t>
  </si>
  <si>
    <t xml:space="preserve">        CELKEM</t>
  </si>
  <si>
    <t xml:space="preserve">              Rozpočet obce Údlice na rok 2011</t>
  </si>
  <si>
    <t>Plán 11</t>
  </si>
  <si>
    <t>plán 11</t>
  </si>
  <si>
    <t>Ostatní nedaňové příjmy - odpad-zpět.odběr Ekokom (3725/2329)</t>
  </si>
  <si>
    <t>2341/5362</t>
  </si>
  <si>
    <t>2341/6121</t>
  </si>
  <si>
    <t>ZŠ - oprava</t>
  </si>
  <si>
    <t xml:space="preserve">              - ost. drobny majetek</t>
  </si>
  <si>
    <t>3314/5169</t>
  </si>
  <si>
    <t>3329/5169</t>
  </si>
  <si>
    <t>kultur.památky- ostatní služby</t>
  </si>
  <si>
    <t>kultura-materiál</t>
  </si>
  <si>
    <t xml:space="preserve">                pracovní poměr-obsluha čističky</t>
  </si>
  <si>
    <t>nákup ost.služeb</t>
  </si>
  <si>
    <t>Dětské hřiště Údlice - ost. material</t>
  </si>
  <si>
    <t>3613/5169</t>
  </si>
  <si>
    <t>nebytové prostory-revize,projekt..(čp.118..)</t>
  </si>
  <si>
    <t>3745/5137</t>
  </si>
  <si>
    <t xml:space="preserve">                     - DHDM sekačky</t>
  </si>
  <si>
    <t>Volby - odměny  Parlament</t>
  </si>
  <si>
    <t>6114/5139</t>
  </si>
  <si>
    <t xml:space="preserve">         - ost.materiál</t>
  </si>
  <si>
    <t xml:space="preserve">         - služby,PC</t>
  </si>
  <si>
    <t xml:space="preserve">         - pohoštění VK</t>
  </si>
  <si>
    <t>6114/5164</t>
  </si>
  <si>
    <t xml:space="preserve">         - pronájem NP</t>
  </si>
  <si>
    <t>6114/5032</t>
  </si>
  <si>
    <t xml:space="preserve">         - pojistné ZP</t>
  </si>
  <si>
    <t>6115/5139</t>
  </si>
  <si>
    <t>volby ZO - materiál</t>
  </si>
  <si>
    <t>daně a poplatky stát.rozp.</t>
  </si>
  <si>
    <t xml:space="preserve">         - ostatní neinv.transvery obyvat. </t>
  </si>
  <si>
    <t xml:space="preserve">úroky z úvěrů </t>
  </si>
  <si>
    <t xml:space="preserve">      - rekonstrukce MŠ</t>
  </si>
  <si>
    <t>3399/5175</t>
  </si>
  <si>
    <t>pohoštění</t>
  </si>
  <si>
    <t>Kanalizace Přečáply dešťova kanalizace</t>
  </si>
  <si>
    <t>Dlouhodobý úvěr</t>
  </si>
  <si>
    <t>Krátkodobý úvěr</t>
  </si>
  <si>
    <t>3745/6121</t>
  </si>
  <si>
    <t>Revitalizace centra Údlic</t>
  </si>
  <si>
    <t>Splátka krátkodobého úvěru</t>
  </si>
  <si>
    <t>Nein.dotace - volby, sčítání pro r.2011</t>
  </si>
  <si>
    <t>Dotace od kraje - nábytek ZŠ</t>
  </si>
  <si>
    <t>Nájemné z bytů    3612/2132</t>
  </si>
  <si>
    <t>Nájemné z NP      3613/2132</t>
  </si>
  <si>
    <t>Příjem z maj.podílů (Kobra)</t>
  </si>
  <si>
    <t xml:space="preserve">           -</t>
  </si>
  <si>
    <t>3635/5169</t>
  </si>
  <si>
    <t>Územní plán-pořízení změn</t>
  </si>
  <si>
    <t>3639/5164</t>
  </si>
  <si>
    <t>3721/5169</t>
  </si>
  <si>
    <t>svoz nebezpeč.odpadu</t>
  </si>
  <si>
    <t>6115/5032</t>
  </si>
  <si>
    <t>6115/5164</t>
  </si>
  <si>
    <t xml:space="preserve">             - služby</t>
  </si>
  <si>
    <t xml:space="preserve">             - pohoštění</t>
  </si>
  <si>
    <t xml:space="preserve">             - dohody,komise</t>
  </si>
  <si>
    <t xml:space="preserve">             - ZP</t>
  </si>
  <si>
    <t>6149/5169</t>
  </si>
  <si>
    <t xml:space="preserve">         -ošatné zaměst.(2x 3 000,-),ostatní</t>
  </si>
  <si>
    <t>6171/5660</t>
  </si>
  <si>
    <t>půjčka zaměstnanci</t>
  </si>
  <si>
    <t xml:space="preserve">              - služba PC</t>
  </si>
  <si>
    <t xml:space="preserve">komunální odpad  - odvoz a zneškodnění </t>
  </si>
  <si>
    <t>komunální odpad  - kontejnery nové</t>
  </si>
  <si>
    <t xml:space="preserve">                          - nádoby, známky na nádoby, pytle, …</t>
  </si>
  <si>
    <t>Tříděný odpad -  nádoby na tříděný odpad</t>
  </si>
  <si>
    <t xml:space="preserve">                     - odvoz tříděného odpadu</t>
  </si>
  <si>
    <t>ost.objemný odpad  - služby za skládku</t>
  </si>
  <si>
    <t>sčítání lidu - služby PC příprava pro sčítání v r.2011</t>
  </si>
  <si>
    <t>Veřejná zeleň - pohonné hmoty (pily, sekačky,)</t>
  </si>
  <si>
    <t>Inv.dotace - úpravy v MŠ v r.2010 ( SZIF )</t>
  </si>
  <si>
    <t>Ostatní příjmy z prodeje majetku</t>
  </si>
  <si>
    <t>fin.vypořádání předchozích období (volby..)</t>
  </si>
  <si>
    <t xml:space="preserve">                       - opravy a udržování silnice,..</t>
  </si>
  <si>
    <t xml:space="preserve">                       - ost.služby</t>
  </si>
  <si>
    <t xml:space="preserve">                         - služby</t>
  </si>
  <si>
    <t xml:space="preserve">                         - opravy</t>
  </si>
  <si>
    <t>ost.komunikace  - materiál  (chodníky,cesty,parkoviště..)</t>
  </si>
  <si>
    <t>provoz silniční dopravy - dopr.obslužnost ( linka č.17)</t>
  </si>
  <si>
    <t xml:space="preserve">                                 - autob čekárny</t>
  </si>
  <si>
    <t>ostatní záležitosti  v silnič.dopravě (odtah vraků, dopr.značení)</t>
  </si>
  <si>
    <t>silnice materiál  - zásypy (včetně komunál.komunikací)</t>
  </si>
  <si>
    <t>Kanalizace - čištění, .. (kanal.sítě,septiky..)</t>
  </si>
  <si>
    <t>odvádění a čistění  odpadních vod  - opravy</t>
  </si>
  <si>
    <t>2321/5362</t>
  </si>
  <si>
    <t>vod.díla v zeměděl krajině      -  rybníka</t>
  </si>
  <si>
    <t>vodní díla v zeměděl.krajině   -  poplatky (rybník)</t>
  </si>
  <si>
    <t xml:space="preserve">                                          - ing.činnost rybník</t>
  </si>
  <si>
    <t>Dotace revitalizace centra (RR podp.EF)</t>
  </si>
  <si>
    <t>Dar RWE</t>
  </si>
  <si>
    <t xml:space="preserve">                        -  Nájemné za půdu (ZŠ - žid. obec)</t>
  </si>
  <si>
    <t>Dotace revitalizace centra (RR podp.Ústecký kraj)</t>
  </si>
  <si>
    <t xml:space="preserve">Ostatní nedaňové příjmy - odpad-zpět.odběr Ekokom </t>
  </si>
  <si>
    <t>§</t>
  </si>
  <si>
    <t>VÝDAJE - v paragrafech</t>
  </si>
  <si>
    <t>plán 13</t>
  </si>
  <si>
    <t>silnice</t>
  </si>
  <si>
    <t>ostatní záležitost komunikací</t>
  </si>
  <si>
    <t>provoz veřejné silniční dopravy (územní obslužnost)</t>
  </si>
  <si>
    <t>pitná voda</t>
  </si>
  <si>
    <t>odvádění a čištění odpad.vod</t>
  </si>
  <si>
    <t>rezerva na krizové situace (povodeň,..)</t>
  </si>
  <si>
    <t>předškolní zařízení</t>
  </si>
  <si>
    <t>základní škola</t>
  </si>
  <si>
    <t>činnosti knihovnické</t>
  </si>
  <si>
    <t>ostatní záležitosti kultury (kronika,soutěže)</t>
  </si>
  <si>
    <t>ochrana a péče kultur.památek</t>
  </si>
  <si>
    <t>ostatní záležitosti sděl.prostředků (internet)</t>
  </si>
  <si>
    <t>ost.zálež.kultury(plesy,poutě,obč.záležitosti,výročí obcí..)</t>
  </si>
  <si>
    <t>sportovní zař.v majetku obce</t>
  </si>
  <si>
    <t>ostatní tělovýchovná činnost</t>
  </si>
  <si>
    <t>využití volného času dětí a mládeže</t>
  </si>
  <si>
    <t>ost.zájmová činnost(příspěv. spolkům,sdružením..)</t>
  </si>
  <si>
    <t>bytové hospodářství</t>
  </si>
  <si>
    <t>nebytové hospodářství</t>
  </si>
  <si>
    <t>veřejné osvětlení</t>
  </si>
  <si>
    <t>pohřebnictví</t>
  </si>
  <si>
    <t>komunál.služby a územní rozvoj(místní hospodářství)</t>
  </si>
  <si>
    <t>komunální odpad</t>
  </si>
  <si>
    <t>ostatní odpad</t>
  </si>
  <si>
    <t>nebezpečný odpad</t>
  </si>
  <si>
    <t>tříděný odpad</t>
  </si>
  <si>
    <t>ochrana a sanace půdy(monitoring,pískovna)</t>
  </si>
  <si>
    <t>protierozní,protipožár.ochrana</t>
  </si>
  <si>
    <t>péče o vzhled obce a veřejnou zeleň</t>
  </si>
  <si>
    <t>ostatní výdaje se sociální.(příspěvek-stravné  důchodcům)</t>
  </si>
  <si>
    <t>požární ochrana</t>
  </si>
  <si>
    <t>zastupitelstvo obce</t>
  </si>
  <si>
    <t>činnost místní správy</t>
  </si>
  <si>
    <t>obecné příjmy a výdaje z finančních operací</t>
  </si>
  <si>
    <t>pojištění funkčně nespecif.(pojistné majeteku)</t>
  </si>
  <si>
    <t>odvod výtěžku z provoz. VHA</t>
  </si>
  <si>
    <t>sdílený odvod z VHA</t>
  </si>
  <si>
    <t>Splátky půjček</t>
  </si>
  <si>
    <t>Dotace rekonstrukce VO</t>
  </si>
  <si>
    <t>Příjmy</t>
  </si>
  <si>
    <t>Výdaje</t>
  </si>
  <si>
    <t>školní stravování</t>
  </si>
  <si>
    <t>Plán 2013</t>
  </si>
  <si>
    <t>Příimy celkem (bez financování)</t>
  </si>
  <si>
    <t>příjmy celkem s financováním</t>
  </si>
  <si>
    <t xml:space="preserve">volby </t>
  </si>
  <si>
    <t>vratky transferůí</t>
  </si>
  <si>
    <t>Financování   Splátka krátkodob. úvěru</t>
  </si>
  <si>
    <t xml:space="preserve">                     Splátka dlouhodob. úvěru</t>
  </si>
  <si>
    <r>
      <t xml:space="preserve">výdaje celkem </t>
    </r>
    <r>
      <rPr>
        <sz val="10"/>
        <rFont val="Arial CE"/>
        <family val="0"/>
      </rPr>
      <t>(bez financování)</t>
    </r>
  </si>
  <si>
    <t>výdaje cekem + financování</t>
  </si>
  <si>
    <t xml:space="preserve">Nein.dotace - volby, sčítání </t>
  </si>
  <si>
    <t>plán 14</t>
  </si>
  <si>
    <t>Plán 2014</t>
  </si>
  <si>
    <t xml:space="preserve">     Rozpočet obce Údlice na rok 2014</t>
  </si>
  <si>
    <t xml:space="preserve">Dotace ze SR na výkon státní správy </t>
  </si>
  <si>
    <t>Datasoft</t>
  </si>
  <si>
    <t>Hsrch - fond podpory projektů</t>
  </si>
  <si>
    <t>Dotace obnova kulturních památek</t>
  </si>
  <si>
    <t>Revitalizace</t>
  </si>
  <si>
    <t>Dotace od kraje  ZŠ , hasiči</t>
  </si>
  <si>
    <t>Dotace odvlhčovače</t>
  </si>
  <si>
    <t>Kálek - povodeň</t>
  </si>
  <si>
    <t>Dotace zateplení MŠ, ZŠ, Lotrýsek</t>
  </si>
  <si>
    <t>úprava zaokrouhlení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</si>
</sst>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[$-405]d\.\ mmmm\ yyyy"/>
    <numFmt numFmtId="166" formatCode="#,##0_ ;\-#,##0\ "/>
    <numFmt numFmtId="167" formatCode="#,##0.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41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7" fontId="0" fillId="0" borderId="10" xfId="0" applyNumberFormat="1" applyBorder="1" applyAlignment="1" quotePrefix="1">
      <alignment/>
    </xf>
    <xf numFmtId="167" fontId="0" fillId="0" borderId="10" xfId="0" applyNumberFormat="1" applyFill="1" applyBorder="1" applyAlignment="1">
      <alignment/>
    </xf>
    <xf numFmtId="41" fontId="0" fillId="0" borderId="13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14" xfId="0" applyNumberFormat="1" applyFont="1" applyBorder="1" applyAlignment="1">
      <alignment horizontal="center"/>
    </xf>
    <xf numFmtId="41" fontId="1" fillId="0" borderId="14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47">
      <alignment/>
      <protection/>
    </xf>
    <xf numFmtId="0" fontId="5" fillId="0" borderId="0" xfId="47" applyFont="1">
      <alignment/>
      <protection/>
    </xf>
    <xf numFmtId="0" fontId="1" fillId="0" borderId="0" xfId="47" applyFont="1">
      <alignment/>
      <protection/>
    </xf>
    <xf numFmtId="0" fontId="0" fillId="0" borderId="10" xfId="47" applyBorder="1" applyAlignment="1">
      <alignment horizontal="center"/>
      <protection/>
    </xf>
    <xf numFmtId="0" fontId="0" fillId="0" borderId="10" xfId="47" applyBorder="1">
      <alignment/>
      <protection/>
    </xf>
    <xf numFmtId="49" fontId="0" fillId="0" borderId="10" xfId="47" applyNumberFormat="1" applyBorder="1" applyAlignment="1">
      <alignment horizontal="center"/>
      <protection/>
    </xf>
    <xf numFmtId="0" fontId="0" fillId="0" borderId="15" xfId="47" applyBorder="1" applyAlignment="1">
      <alignment horizontal="center"/>
      <protection/>
    </xf>
    <xf numFmtId="0" fontId="0" fillId="0" borderId="0" xfId="47" applyAlignment="1">
      <alignment horizontal="center"/>
      <protection/>
    </xf>
    <xf numFmtId="41" fontId="0" fillId="0" borderId="10" xfId="47" applyNumberFormat="1" applyBorder="1">
      <alignment/>
      <protection/>
    </xf>
    <xf numFmtId="41" fontId="0" fillId="0" borderId="16" xfId="47" applyNumberFormat="1" applyBorder="1" applyAlignment="1">
      <alignment horizontal="center"/>
      <protection/>
    </xf>
    <xf numFmtId="1" fontId="0" fillId="0" borderId="0" xfId="47" applyNumberFormat="1">
      <alignment/>
      <protection/>
    </xf>
    <xf numFmtId="0" fontId="1" fillId="0" borderId="10" xfId="47" applyFont="1" applyBorder="1">
      <alignment/>
      <protection/>
    </xf>
    <xf numFmtId="41" fontId="1" fillId="0" borderId="10" xfId="47" applyNumberFormat="1" applyFont="1" applyBorder="1" applyAlignment="1">
      <alignment horizontal="center"/>
      <protection/>
    </xf>
    <xf numFmtId="41" fontId="1" fillId="0" borderId="0" xfId="47" applyNumberFormat="1" applyFont="1" applyBorder="1" applyAlignment="1">
      <alignment horizontal="center"/>
      <protection/>
    </xf>
    <xf numFmtId="0" fontId="1" fillId="0" borderId="10" xfId="47" applyNumberFormat="1" applyFont="1" applyBorder="1" applyAlignment="1">
      <alignment horizontal="center"/>
      <protection/>
    </xf>
    <xf numFmtId="0" fontId="1" fillId="0" borderId="0" xfId="47" applyNumberFormat="1" applyFont="1" applyBorder="1" applyAlignment="1">
      <alignment horizontal="center"/>
      <protection/>
    </xf>
    <xf numFmtId="0" fontId="0" fillId="0" borderId="10" xfId="47" applyNumberFormat="1" applyBorder="1" applyAlignment="1">
      <alignment horizontal="center"/>
      <protection/>
    </xf>
    <xf numFmtId="41" fontId="0" fillId="0" borderId="10" xfId="47" applyNumberFormat="1" applyBorder="1" applyAlignment="1">
      <alignment horizontal="center"/>
      <protection/>
    </xf>
    <xf numFmtId="41" fontId="0" fillId="0" borderId="0" xfId="47" applyNumberFormat="1" applyAlignment="1">
      <alignment horizontal="center"/>
      <protection/>
    </xf>
    <xf numFmtId="1" fontId="0" fillId="0" borderId="0" xfId="47" applyNumberFormat="1" applyBorder="1">
      <alignment/>
      <protection/>
    </xf>
    <xf numFmtId="0" fontId="1" fillId="0" borderId="10" xfId="47" applyFont="1" applyBorder="1">
      <alignment/>
      <protection/>
    </xf>
    <xf numFmtId="41" fontId="1" fillId="0" borderId="10" xfId="47" applyNumberFormat="1" applyFont="1" applyBorder="1" applyAlignment="1">
      <alignment horizontal="center"/>
      <protection/>
    </xf>
    <xf numFmtId="41" fontId="1" fillId="0" borderId="0" xfId="47" applyNumberFormat="1" applyFont="1" applyBorder="1" applyAlignment="1">
      <alignment horizontal="center"/>
      <protection/>
    </xf>
    <xf numFmtId="0" fontId="0" fillId="0" borderId="0" xfId="47" applyBorder="1" applyAlignment="1">
      <alignment horizontal="center"/>
      <protection/>
    </xf>
    <xf numFmtId="0" fontId="1" fillId="0" borderId="0" xfId="47" applyFont="1" applyBorder="1">
      <alignment/>
      <protection/>
    </xf>
    <xf numFmtId="41" fontId="1" fillId="0" borderId="14" xfId="47" applyNumberFormat="1" applyFont="1" applyBorder="1" applyAlignment="1">
      <alignment horizontal="center"/>
      <protection/>
    </xf>
    <xf numFmtId="0" fontId="0" fillId="0" borderId="11" xfId="47" applyBorder="1" applyAlignment="1">
      <alignment horizontal="center"/>
      <protection/>
    </xf>
    <xf numFmtId="0" fontId="1" fillId="0" borderId="11" xfId="47" applyFont="1" applyBorder="1">
      <alignment/>
      <protection/>
    </xf>
    <xf numFmtId="41" fontId="0" fillId="0" borderId="11" xfId="47" applyNumberFormat="1" applyBorder="1">
      <alignment/>
      <protection/>
    </xf>
    <xf numFmtId="2" fontId="0" fillId="0" borderId="10" xfId="47" applyNumberFormat="1" applyBorder="1" applyAlignment="1">
      <alignment horizontal="center"/>
      <protection/>
    </xf>
    <xf numFmtId="41" fontId="0" fillId="0" borderId="10" xfId="47" applyNumberFormat="1" applyBorder="1" quotePrefix="1">
      <alignment/>
      <protection/>
    </xf>
    <xf numFmtId="0" fontId="0" fillId="0" borderId="12" xfId="47" applyFill="1" applyBorder="1" applyAlignment="1">
      <alignment horizontal="center"/>
      <protection/>
    </xf>
    <xf numFmtId="0" fontId="0" fillId="0" borderId="12" xfId="47" applyFill="1" applyBorder="1">
      <alignment/>
      <protection/>
    </xf>
    <xf numFmtId="41" fontId="0" fillId="0" borderId="12" xfId="47" applyNumberFormat="1" applyFill="1" applyBorder="1">
      <alignment/>
      <protection/>
    </xf>
    <xf numFmtId="167" fontId="0" fillId="0" borderId="0" xfId="47" applyNumberFormat="1" applyBorder="1">
      <alignment/>
      <protection/>
    </xf>
    <xf numFmtId="0" fontId="0" fillId="0" borderId="0" xfId="47" applyBorder="1">
      <alignment/>
      <protection/>
    </xf>
    <xf numFmtId="41" fontId="0" fillId="0" borderId="0" xfId="47" applyNumberFormat="1" applyBorder="1">
      <alignment/>
      <protection/>
    </xf>
    <xf numFmtId="41" fontId="0" fillId="0" borderId="0" xfId="47" applyNumberFormat="1" applyBorder="1" applyAlignment="1">
      <alignment horizontal="center"/>
      <protection/>
    </xf>
    <xf numFmtId="41" fontId="0" fillId="0" borderId="0" xfId="47" applyNumberFormat="1">
      <alignment/>
      <protection/>
    </xf>
    <xf numFmtId="167" fontId="0" fillId="0" borderId="0" xfId="47" applyNumberFormat="1">
      <alignment/>
      <protection/>
    </xf>
    <xf numFmtId="0" fontId="0" fillId="0" borderId="10" xfId="47" applyFont="1" applyBorder="1" applyAlignment="1">
      <alignment horizontal="center"/>
      <protection/>
    </xf>
    <xf numFmtId="0" fontId="0" fillId="0" borderId="10" xfId="47" applyFont="1" applyBorder="1">
      <alignment/>
      <protection/>
    </xf>
    <xf numFmtId="49" fontId="0" fillId="0" borderId="10" xfId="47" applyNumberFormat="1" applyFont="1" applyBorder="1" applyAlignment="1">
      <alignment horizontal="center"/>
      <protection/>
    </xf>
    <xf numFmtId="49" fontId="0" fillId="0" borderId="0" xfId="47" applyNumberFormat="1" applyFont="1" applyBorder="1" applyAlignment="1">
      <alignment horizontal="center"/>
      <protection/>
    </xf>
    <xf numFmtId="0" fontId="0" fillId="0" borderId="0" xfId="47" applyNumberFormat="1" applyBorder="1" applyAlignment="1">
      <alignment horizontal="center"/>
      <protection/>
    </xf>
    <xf numFmtId="41" fontId="0" fillId="0" borderId="0" xfId="47" applyNumberFormat="1" applyFont="1" applyBorder="1">
      <alignment/>
      <protection/>
    </xf>
    <xf numFmtId="2" fontId="0" fillId="0" borderId="0" xfId="47" applyNumberFormat="1" applyBorder="1" applyAlignment="1">
      <alignment horizontal="center"/>
      <protection/>
    </xf>
    <xf numFmtId="41" fontId="0" fillId="0" borderId="0" xfId="47" applyNumberFormat="1" applyBorder="1" quotePrefix="1">
      <alignment/>
      <protection/>
    </xf>
    <xf numFmtId="41" fontId="0" fillId="0" borderId="0" xfId="47" applyNumberFormat="1" applyFill="1" applyBorder="1">
      <alignment/>
      <protection/>
    </xf>
    <xf numFmtId="0" fontId="0" fillId="0" borderId="13" xfId="47" applyBorder="1">
      <alignment/>
      <protection/>
    </xf>
    <xf numFmtId="0" fontId="0" fillId="0" borderId="16" xfId="47" applyFont="1" applyBorder="1" applyAlignment="1">
      <alignment horizontal="center"/>
      <protection/>
    </xf>
    <xf numFmtId="41" fontId="0" fillId="0" borderId="10" xfId="47" applyNumberFormat="1" applyFont="1" applyBorder="1" applyAlignment="1">
      <alignment horizont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41" fontId="0" fillId="0" borderId="16" xfId="47" applyNumberFormat="1" applyFont="1" applyBorder="1" applyAlignment="1">
      <alignment horizontal="center"/>
      <protection/>
    </xf>
    <xf numFmtId="41" fontId="0" fillId="0" borderId="10" xfId="47" applyNumberFormat="1" applyFont="1" applyBorder="1">
      <alignment/>
      <protection/>
    </xf>
    <xf numFmtId="0" fontId="0" fillId="0" borderId="12" xfId="47" applyFont="1" applyFill="1" applyBorder="1">
      <alignment/>
      <protection/>
    </xf>
    <xf numFmtId="0" fontId="0" fillId="0" borderId="0" xfId="48">
      <alignment/>
      <protection/>
    </xf>
    <xf numFmtId="0" fontId="0" fillId="0" borderId="0" xfId="48" applyAlignment="1">
      <alignment horizontal="center"/>
      <protection/>
    </xf>
    <xf numFmtId="41" fontId="0" fillId="0" borderId="0" xfId="48" applyNumberFormat="1" applyAlignment="1">
      <alignment horizontal="center"/>
      <protection/>
    </xf>
    <xf numFmtId="41" fontId="0" fillId="0" borderId="0" xfId="48" applyNumberFormat="1">
      <alignment/>
      <protection/>
    </xf>
    <xf numFmtId="41" fontId="1" fillId="0" borderId="10" xfId="48" applyNumberFormat="1" applyFont="1" applyBorder="1" applyAlignment="1">
      <alignment horizontal="center"/>
      <protection/>
    </xf>
    <xf numFmtId="0" fontId="0" fillId="0" borderId="10" xfId="48" applyFont="1" applyBorder="1">
      <alignment/>
      <protection/>
    </xf>
    <xf numFmtId="0" fontId="0" fillId="0" borderId="10" xfId="48" applyBorder="1">
      <alignment/>
      <protection/>
    </xf>
    <xf numFmtId="41" fontId="0" fillId="0" borderId="10" xfId="48" applyNumberFormat="1" applyBorder="1" applyAlignment="1">
      <alignment horizontal="center"/>
      <protection/>
    </xf>
    <xf numFmtId="41" fontId="0" fillId="0" borderId="10" xfId="48" applyNumberFormat="1" applyBorder="1">
      <alignment/>
      <protection/>
    </xf>
    <xf numFmtId="0" fontId="0" fillId="0" borderId="10" xfId="48" applyFont="1" applyBorder="1">
      <alignment/>
      <protection/>
    </xf>
    <xf numFmtId="0" fontId="0" fillId="0" borderId="10" xfId="48" applyFont="1" applyBorder="1" applyAlignment="1">
      <alignment horizontal="center"/>
      <protection/>
    </xf>
    <xf numFmtId="0" fontId="0" fillId="0" borderId="10" xfId="48" applyBorder="1" applyAlignment="1">
      <alignment horizontal="center"/>
      <protection/>
    </xf>
    <xf numFmtId="0" fontId="0" fillId="0" borderId="0" xfId="48" applyFont="1" applyAlignment="1">
      <alignment horizontal="center"/>
      <protection/>
    </xf>
    <xf numFmtId="0" fontId="0" fillId="0" borderId="10" xfId="48" applyFont="1" applyBorder="1" applyAlignment="1">
      <alignment horizontal="center"/>
      <protection/>
    </xf>
    <xf numFmtId="41" fontId="1" fillId="0" borderId="10" xfId="48" applyNumberFormat="1" applyFont="1" applyBorder="1" applyAlignment="1">
      <alignment horizontal="center"/>
      <protection/>
    </xf>
    <xf numFmtId="41" fontId="0" fillId="0" borderId="10" xfId="48" applyNumberFormat="1" applyFont="1" applyBorder="1" applyAlignment="1">
      <alignment horizontal="center"/>
      <protection/>
    </xf>
    <xf numFmtId="41" fontId="0" fillId="0" borderId="10" xfId="48" applyNumberFormat="1" applyFont="1" applyBorder="1">
      <alignment/>
      <protection/>
    </xf>
    <xf numFmtId="2" fontId="0" fillId="0" borderId="10" xfId="48" applyNumberFormat="1" applyBorder="1" applyAlignment="1">
      <alignment horizontal="center"/>
      <protection/>
    </xf>
    <xf numFmtId="41" fontId="0" fillId="0" borderId="11" xfId="48" applyNumberFormat="1" applyBorder="1">
      <alignment/>
      <protection/>
    </xf>
    <xf numFmtId="0" fontId="1" fillId="0" borderId="11" xfId="48" applyFont="1" applyBorder="1">
      <alignment/>
      <protection/>
    </xf>
    <xf numFmtId="0" fontId="0" fillId="0" borderId="11" xfId="48" applyBorder="1" applyAlignment="1">
      <alignment horizontal="center"/>
      <protection/>
    </xf>
    <xf numFmtId="0" fontId="1" fillId="0" borderId="0" xfId="48" applyFont="1" applyBorder="1">
      <alignment/>
      <protection/>
    </xf>
    <xf numFmtId="41" fontId="0" fillId="0" borderId="16" xfId="48" applyNumberFormat="1" applyBorder="1" applyAlignment="1">
      <alignment horizontal="center"/>
      <protection/>
    </xf>
    <xf numFmtId="41" fontId="0" fillId="0" borderId="16" xfId="48" applyNumberFormat="1" applyFont="1" applyBorder="1" applyAlignment="1">
      <alignment horizontal="center"/>
      <protection/>
    </xf>
    <xf numFmtId="0" fontId="0" fillId="0" borderId="10" xfId="48" applyNumberFormat="1" applyBorder="1" applyAlignment="1">
      <alignment horizontal="center"/>
      <protection/>
    </xf>
    <xf numFmtId="0" fontId="1" fillId="0" borderId="10" xfId="48" applyNumberFormat="1" applyFont="1" applyBorder="1" applyAlignment="1">
      <alignment horizontal="center"/>
      <protection/>
    </xf>
    <xf numFmtId="0" fontId="1" fillId="0" borderId="10" xfId="48" applyFont="1" applyBorder="1">
      <alignment/>
      <protection/>
    </xf>
    <xf numFmtId="0" fontId="0" fillId="0" borderId="13" xfId="48" applyBorder="1">
      <alignment/>
      <protection/>
    </xf>
    <xf numFmtId="0" fontId="1" fillId="0" borderId="0" xfId="48" applyFont="1">
      <alignment/>
      <protection/>
    </xf>
    <xf numFmtId="0" fontId="5" fillId="0" borderId="0" xfId="48" applyFont="1">
      <alignment/>
      <protection/>
    </xf>
    <xf numFmtId="49" fontId="0" fillId="0" borderId="10" xfId="48" applyNumberFormat="1" applyFont="1" applyBorder="1" applyAlignment="1">
      <alignment horizontal="center"/>
      <protection/>
    </xf>
    <xf numFmtId="41" fontId="0" fillId="0" borderId="0" xfId="48" applyNumberFormat="1" applyFont="1" applyAlignment="1">
      <alignment horizontal="center"/>
      <protection/>
    </xf>
    <xf numFmtId="0" fontId="6" fillId="0" borderId="10" xfId="48" applyFont="1" applyBorder="1" applyAlignment="1">
      <alignment horizontal="center"/>
      <protection/>
    </xf>
    <xf numFmtId="41" fontId="0" fillId="0" borderId="10" xfId="48" applyNumberFormat="1" applyFont="1" applyBorder="1" applyAlignment="1">
      <alignment horizontal="center"/>
      <protection/>
    </xf>
    <xf numFmtId="41" fontId="0" fillId="0" borderId="10" xfId="48" applyNumberFormat="1" applyFont="1" applyBorder="1" applyAlignment="1">
      <alignment horizontal="center"/>
      <protection/>
    </xf>
    <xf numFmtId="41" fontId="0" fillId="0" borderId="10" xfId="48" applyNumberFormat="1" applyBorder="1" applyAlignment="1">
      <alignment horizontal="right"/>
      <protection/>
    </xf>
    <xf numFmtId="0" fontId="0" fillId="0" borderId="0" xfId="48" applyFont="1">
      <alignment/>
      <protection/>
    </xf>
    <xf numFmtId="0" fontId="0" fillId="0" borderId="11" xfId="48" applyFont="1" applyBorder="1">
      <alignment/>
      <protection/>
    </xf>
    <xf numFmtId="1" fontId="0" fillId="0" borderId="10" xfId="48" applyNumberFormat="1" applyFont="1" applyBorder="1" applyAlignment="1">
      <alignment horizontal="center"/>
      <protection/>
    </xf>
    <xf numFmtId="0" fontId="0" fillId="0" borderId="0" xfId="48" applyFont="1" applyAlignment="1">
      <alignment wrapText="1"/>
      <protection/>
    </xf>
    <xf numFmtId="0" fontId="7" fillId="0" borderId="0" xfId="48" applyFont="1">
      <alignment/>
      <protection/>
    </xf>
    <xf numFmtId="0" fontId="1" fillId="0" borderId="16" xfId="48" applyFont="1" applyBorder="1" applyAlignment="1">
      <alignment horizontal="center"/>
      <protection/>
    </xf>
    <xf numFmtId="0" fontId="6" fillId="0" borderId="10" xfId="48" applyFont="1" applyBorder="1">
      <alignment/>
      <protection/>
    </xf>
    <xf numFmtId="0" fontId="1" fillId="0" borderId="0" xfId="48" applyFont="1">
      <alignment/>
      <protection/>
    </xf>
    <xf numFmtId="14" fontId="0" fillId="0" borderId="0" xfId="48" applyNumberForma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Obec  plán  2009" xfId="47"/>
    <cellStyle name="normální_Rozpočet Obec  plán  2009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">
      <selection activeCell="D217" sqref="D217"/>
    </sheetView>
  </sheetViews>
  <sheetFormatPr defaultColWidth="9.00390625" defaultRowHeight="12.75"/>
  <cols>
    <col min="1" max="1" width="9.625" style="0" customWidth="1"/>
    <col min="2" max="2" width="55.625" style="0" customWidth="1"/>
    <col min="3" max="3" width="10.25390625" style="0" customWidth="1"/>
    <col min="4" max="4" width="12.75390625" style="0" customWidth="1"/>
    <col min="5" max="6" width="10.375" style="0" customWidth="1"/>
  </cols>
  <sheetData>
    <row r="1" ht="16.5" customHeight="1">
      <c r="B1" s="2" t="s">
        <v>36</v>
      </c>
    </row>
    <row r="2" ht="3" customHeight="1"/>
    <row r="3" spans="1:6" ht="16.5" customHeight="1">
      <c r="A3" s="4" t="s">
        <v>0</v>
      </c>
      <c r="B3" s="3" t="s">
        <v>1</v>
      </c>
      <c r="C3" s="20" t="s">
        <v>364</v>
      </c>
      <c r="D3" s="3" t="s">
        <v>290</v>
      </c>
      <c r="E3" s="23" t="s">
        <v>291</v>
      </c>
      <c r="F3" s="1"/>
    </row>
    <row r="4" spans="1:6" ht="16.5" customHeight="1">
      <c r="A4" s="4">
        <v>1111</v>
      </c>
      <c r="B4" s="3" t="s">
        <v>3</v>
      </c>
      <c r="C4" s="21">
        <v>1450</v>
      </c>
      <c r="D4" s="6">
        <f>1654+278</f>
        <v>1932</v>
      </c>
      <c r="E4" s="6">
        <v>1900</v>
      </c>
      <c r="F4" s="13"/>
    </row>
    <row r="5" spans="1:6" ht="16.5" customHeight="1">
      <c r="A5" s="4">
        <v>1112</v>
      </c>
      <c r="B5" s="3" t="s">
        <v>4</v>
      </c>
      <c r="C5" s="21">
        <v>1260</v>
      </c>
      <c r="D5" s="6">
        <v>1463</v>
      </c>
      <c r="E5" s="6">
        <v>1450</v>
      </c>
      <c r="F5" s="13"/>
    </row>
    <row r="6" spans="1:6" ht="16.5" customHeight="1">
      <c r="A6" s="4">
        <v>1113</v>
      </c>
      <c r="B6" s="3" t="s">
        <v>5</v>
      </c>
      <c r="C6" s="21">
        <v>95</v>
      </c>
      <c r="D6" s="6">
        <v>117</v>
      </c>
      <c r="E6" s="6">
        <v>100</v>
      </c>
      <c r="F6" s="13"/>
    </row>
    <row r="7" spans="1:6" ht="16.5" customHeight="1">
      <c r="A7" s="4">
        <v>1119</v>
      </c>
      <c r="B7" s="3" t="s">
        <v>6</v>
      </c>
      <c r="C7" s="21">
        <v>45</v>
      </c>
      <c r="D7" s="6">
        <v>85</v>
      </c>
      <c r="E7" s="6">
        <v>80</v>
      </c>
      <c r="F7" s="13"/>
    </row>
    <row r="8" spans="1:6" ht="16.5" customHeight="1">
      <c r="A8" s="4">
        <v>1121</v>
      </c>
      <c r="B8" s="3" t="s">
        <v>7</v>
      </c>
      <c r="C8" s="21">
        <v>1765</v>
      </c>
      <c r="D8" s="6">
        <v>2061</v>
      </c>
      <c r="E8" s="6">
        <v>2350</v>
      </c>
      <c r="F8" s="13"/>
    </row>
    <row r="9" spans="1:6" ht="16.5" customHeight="1">
      <c r="A9" s="4">
        <v>1122</v>
      </c>
      <c r="B9" s="3" t="s">
        <v>8</v>
      </c>
      <c r="C9" s="21">
        <v>150</v>
      </c>
      <c r="D9" s="6">
        <v>103</v>
      </c>
      <c r="E9" s="6">
        <v>100</v>
      </c>
      <c r="F9" s="13"/>
    </row>
    <row r="10" spans="1:6" ht="16.5" customHeight="1">
      <c r="A10" s="4">
        <v>1211</v>
      </c>
      <c r="B10" s="3" t="s">
        <v>9</v>
      </c>
      <c r="C10" s="21">
        <v>2570</v>
      </c>
      <c r="D10" s="6">
        <v>3522</v>
      </c>
      <c r="E10" s="6">
        <v>3830</v>
      </c>
      <c r="F10" s="13"/>
    </row>
    <row r="11" spans="1:6" ht="16.5" customHeight="1">
      <c r="A11" s="4">
        <v>1221</v>
      </c>
      <c r="B11" s="3" t="s">
        <v>10</v>
      </c>
      <c r="C11" s="21">
        <v>105</v>
      </c>
      <c r="D11" s="6">
        <v>0</v>
      </c>
      <c r="E11" s="6"/>
      <c r="F11" s="13"/>
    </row>
    <row r="12" spans="1:6" ht="16.5" customHeight="1">
      <c r="A12" s="4">
        <v>1511</v>
      </c>
      <c r="B12" s="3" t="s">
        <v>11</v>
      </c>
      <c r="C12" s="21">
        <v>830</v>
      </c>
      <c r="D12" s="6">
        <v>700</v>
      </c>
      <c r="E12" s="6">
        <v>700</v>
      </c>
      <c r="F12" s="13"/>
    </row>
    <row r="13" spans="1:6" ht="16.5" customHeight="1">
      <c r="A13" s="4">
        <v>1331</v>
      </c>
      <c r="B13" s="3" t="s">
        <v>12</v>
      </c>
      <c r="C13" s="21">
        <v>27</v>
      </c>
      <c r="D13" s="6">
        <v>24</v>
      </c>
      <c r="E13" s="6">
        <v>25</v>
      </c>
      <c r="F13" s="13"/>
    </row>
    <row r="14" spans="1:6" ht="16.5" customHeight="1">
      <c r="A14" s="4">
        <v>1337</v>
      </c>
      <c r="B14" s="3" t="s">
        <v>13</v>
      </c>
      <c r="C14" s="21">
        <v>665</v>
      </c>
      <c r="D14" s="6">
        <v>701</v>
      </c>
      <c r="E14" s="6">
        <v>700</v>
      </c>
      <c r="F14" s="13"/>
    </row>
    <row r="15" spans="1:6" ht="16.5" customHeight="1">
      <c r="A15" s="4">
        <v>1341</v>
      </c>
      <c r="B15" s="3" t="s">
        <v>14</v>
      </c>
      <c r="C15" s="21">
        <v>33</v>
      </c>
      <c r="D15" s="6">
        <v>32</v>
      </c>
      <c r="E15" s="6">
        <v>32</v>
      </c>
      <c r="F15" s="13"/>
    </row>
    <row r="16" spans="1:6" ht="16.5" customHeight="1">
      <c r="A16" s="4">
        <v>1343</v>
      </c>
      <c r="B16" s="3" t="s">
        <v>15</v>
      </c>
      <c r="C16" s="21">
        <v>5</v>
      </c>
      <c r="D16" s="6">
        <v>6</v>
      </c>
      <c r="E16" s="6">
        <v>6</v>
      </c>
      <c r="F16" s="13"/>
    </row>
    <row r="17" spans="1:6" ht="16.5" customHeight="1">
      <c r="A17" s="4">
        <v>1344</v>
      </c>
      <c r="B17" s="3" t="s">
        <v>16</v>
      </c>
      <c r="C17" s="21">
        <v>120</v>
      </c>
      <c r="D17" s="6">
        <v>79</v>
      </c>
      <c r="E17" s="6">
        <v>80</v>
      </c>
      <c r="F17" s="13"/>
    </row>
    <row r="18" spans="1:6" ht="16.5" customHeight="1">
      <c r="A18" s="4">
        <v>1347</v>
      </c>
      <c r="B18" s="3" t="s">
        <v>17</v>
      </c>
      <c r="C18" s="21">
        <v>50</v>
      </c>
      <c r="D18" s="6">
        <v>35</v>
      </c>
      <c r="E18" s="6">
        <v>40</v>
      </c>
      <c r="F18" s="13"/>
    </row>
    <row r="19" spans="1:6" ht="16.5" customHeight="1">
      <c r="A19" s="4">
        <v>1361</v>
      </c>
      <c r="B19" s="3" t="s">
        <v>18</v>
      </c>
      <c r="C19" s="21">
        <v>55</v>
      </c>
      <c r="D19" s="6">
        <v>61</v>
      </c>
      <c r="E19" s="6">
        <v>60</v>
      </c>
      <c r="F19" s="13"/>
    </row>
    <row r="20" spans="1:6" ht="16.5" customHeight="1">
      <c r="A20" s="4"/>
      <c r="B20" s="19" t="s">
        <v>30</v>
      </c>
      <c r="C20" s="33">
        <f>SUM(C4:C19)</f>
        <v>9225</v>
      </c>
      <c r="D20" s="34">
        <f>SUM(D4:D19)</f>
        <v>10921</v>
      </c>
      <c r="E20" s="34">
        <f>SUM(E4:E19)</f>
        <v>11453</v>
      </c>
      <c r="F20" s="34"/>
    </row>
    <row r="21" spans="1:6" ht="16.5" customHeight="1">
      <c r="A21" s="4">
        <v>2229</v>
      </c>
      <c r="B21" s="3" t="s">
        <v>329</v>
      </c>
      <c r="C21" s="32">
        <v>0</v>
      </c>
      <c r="D21" s="24">
        <v>0</v>
      </c>
      <c r="E21" s="24"/>
      <c r="F21" s="13"/>
    </row>
    <row r="22" spans="1:6" ht="16.5" customHeight="1">
      <c r="A22" s="4">
        <v>2131</v>
      </c>
      <c r="B22" s="3" t="s">
        <v>19</v>
      </c>
      <c r="C22" s="21">
        <v>1508</v>
      </c>
      <c r="D22" s="6">
        <v>1936</v>
      </c>
      <c r="E22" s="6">
        <v>100</v>
      </c>
      <c r="F22" s="13"/>
    </row>
    <row r="23" spans="1:6" ht="16.5" customHeight="1">
      <c r="A23" s="4">
        <v>2131</v>
      </c>
      <c r="B23" s="3" t="s">
        <v>20</v>
      </c>
      <c r="C23" s="21">
        <v>3</v>
      </c>
      <c r="D23" s="6">
        <v>1</v>
      </c>
      <c r="E23" s="6">
        <v>3</v>
      </c>
      <c r="F23" s="13"/>
    </row>
    <row r="24" spans="1:6" ht="16.5" customHeight="1">
      <c r="A24" s="4">
        <v>2132</v>
      </c>
      <c r="B24" s="3" t="s">
        <v>21</v>
      </c>
      <c r="C24" s="21">
        <v>80</v>
      </c>
      <c r="D24" s="6">
        <v>106</v>
      </c>
      <c r="E24" s="6">
        <v>110</v>
      </c>
      <c r="F24" s="13"/>
    </row>
    <row r="25" spans="1:6" ht="16.5" customHeight="1">
      <c r="A25" s="4">
        <v>2132</v>
      </c>
      <c r="B25" s="3" t="s">
        <v>22</v>
      </c>
      <c r="C25" s="28">
        <v>44</v>
      </c>
      <c r="D25" s="29">
        <v>51</v>
      </c>
      <c r="E25" s="6">
        <v>50</v>
      </c>
      <c r="F25" s="13"/>
    </row>
    <row r="26" spans="1:6" ht="16.5" customHeight="1">
      <c r="A26" s="4">
        <v>2133</v>
      </c>
      <c r="B26" s="3" t="s">
        <v>23</v>
      </c>
      <c r="C26" s="28">
        <v>8</v>
      </c>
      <c r="D26" s="29">
        <v>8</v>
      </c>
      <c r="E26" s="6">
        <v>8</v>
      </c>
      <c r="F26" s="13"/>
    </row>
    <row r="27" spans="1:6" ht="16.5" customHeight="1">
      <c r="A27" s="4">
        <v>2111</v>
      </c>
      <c r="B27" s="3" t="s">
        <v>24</v>
      </c>
      <c r="C27" s="28">
        <v>1</v>
      </c>
      <c r="D27" s="29">
        <v>3</v>
      </c>
      <c r="E27" s="6">
        <v>3</v>
      </c>
      <c r="F27" s="13"/>
    </row>
    <row r="28" spans="1:6" ht="16.5" customHeight="1">
      <c r="A28" s="4">
        <v>2222</v>
      </c>
      <c r="B28" s="3" t="s">
        <v>197</v>
      </c>
      <c r="C28" s="30">
        <v>10</v>
      </c>
      <c r="D28" s="29">
        <v>24</v>
      </c>
      <c r="E28" s="6">
        <v>15</v>
      </c>
      <c r="F28" s="13"/>
    </row>
    <row r="29" spans="1:6" ht="16.5" customHeight="1">
      <c r="A29" s="4">
        <v>2141</v>
      </c>
      <c r="B29" s="3" t="s">
        <v>25</v>
      </c>
      <c r="C29" s="28">
        <v>2</v>
      </c>
      <c r="D29" s="29">
        <v>7</v>
      </c>
      <c r="E29" s="6">
        <v>2</v>
      </c>
      <c r="F29" s="13"/>
    </row>
    <row r="30" spans="1:6" ht="16.5" customHeight="1">
      <c r="A30" s="4">
        <v>2324</v>
      </c>
      <c r="B30" s="3" t="s">
        <v>26</v>
      </c>
      <c r="C30" s="28">
        <v>42</v>
      </c>
      <c r="D30" s="29">
        <v>42</v>
      </c>
      <c r="E30" s="6">
        <v>42</v>
      </c>
      <c r="F30" s="13"/>
    </row>
    <row r="31" spans="1:6" ht="16.5" customHeight="1">
      <c r="A31" s="4">
        <v>2324</v>
      </c>
      <c r="B31" s="3" t="s">
        <v>27</v>
      </c>
      <c r="C31" s="28">
        <v>5</v>
      </c>
      <c r="D31" s="29">
        <v>5</v>
      </c>
      <c r="E31" s="6"/>
      <c r="F31" s="13"/>
    </row>
    <row r="32" spans="1:6" ht="16.5" customHeight="1">
      <c r="A32" s="4">
        <v>2329</v>
      </c>
      <c r="B32" s="3" t="s">
        <v>28</v>
      </c>
      <c r="C32" s="28">
        <v>70</v>
      </c>
      <c r="D32" s="29">
        <v>81</v>
      </c>
      <c r="E32" s="6">
        <v>80</v>
      </c>
      <c r="F32" s="13"/>
    </row>
    <row r="33" spans="1:6" ht="16.5" customHeight="1">
      <c r="A33" s="4">
        <v>2460</v>
      </c>
      <c r="B33" s="3" t="s">
        <v>29</v>
      </c>
      <c r="C33" s="28">
        <v>1</v>
      </c>
      <c r="D33" s="29">
        <v>0</v>
      </c>
      <c r="E33" s="6"/>
      <c r="F33" s="13"/>
    </row>
    <row r="34" spans="1:6" ht="16.5" customHeight="1">
      <c r="A34" s="4"/>
      <c r="B34" s="19" t="s">
        <v>30</v>
      </c>
      <c r="C34" s="33">
        <f>SUM(C21:C33)</f>
        <v>1774</v>
      </c>
      <c r="D34" s="31">
        <f>SUM(D21:D33)</f>
        <v>2264</v>
      </c>
      <c r="E34" s="31">
        <f>SUM(E21:E33)</f>
        <v>413</v>
      </c>
      <c r="F34" s="31"/>
    </row>
    <row r="35" spans="1:6" ht="16.5" customHeight="1">
      <c r="A35" s="4">
        <v>3111</v>
      </c>
      <c r="B35" s="3" t="s">
        <v>31</v>
      </c>
      <c r="C35" s="28">
        <v>115</v>
      </c>
      <c r="D35" s="29">
        <v>124</v>
      </c>
      <c r="E35" s="6">
        <v>200</v>
      </c>
      <c r="F35" s="13"/>
    </row>
    <row r="36" spans="1:6" ht="16.5" customHeight="1">
      <c r="A36" s="4">
        <v>3112</v>
      </c>
      <c r="B36" s="3" t="s">
        <v>182</v>
      </c>
      <c r="C36" s="28"/>
      <c r="D36" s="29">
        <v>0</v>
      </c>
      <c r="E36" s="6"/>
      <c r="F36" s="13"/>
    </row>
    <row r="37" spans="1:6" ht="16.5" customHeight="1">
      <c r="A37" s="4">
        <v>3119</v>
      </c>
      <c r="B37" s="3" t="s">
        <v>32</v>
      </c>
      <c r="C37" s="28">
        <v>120</v>
      </c>
      <c r="D37" s="29">
        <v>105</v>
      </c>
      <c r="E37" s="6">
        <v>0</v>
      </c>
      <c r="F37" s="13"/>
    </row>
    <row r="38" spans="1:6" ht="16.5" customHeight="1">
      <c r="A38" s="4"/>
      <c r="B38" s="3" t="s">
        <v>330</v>
      </c>
      <c r="C38" s="33">
        <f>SUM(C35:C37)</f>
        <v>235</v>
      </c>
      <c r="D38" s="34">
        <f>SUM(D35:D37)</f>
        <v>229</v>
      </c>
      <c r="E38" s="34">
        <f>SUM(E35:E37)</f>
        <v>200</v>
      </c>
      <c r="F38" s="34"/>
    </row>
    <row r="39" spans="1:6" ht="16.5" customHeight="1">
      <c r="A39" s="4">
        <v>4111</v>
      </c>
      <c r="B39" s="3" t="s">
        <v>189</v>
      </c>
      <c r="C39" s="32">
        <v>15</v>
      </c>
      <c r="D39" s="24">
        <v>15</v>
      </c>
      <c r="E39" s="24"/>
      <c r="F39" s="13"/>
    </row>
    <row r="40" spans="1:6" ht="16.5" customHeight="1">
      <c r="A40" s="4">
        <v>4121</v>
      </c>
      <c r="B40" s="3" t="s">
        <v>185</v>
      </c>
      <c r="C40" s="28">
        <v>167</v>
      </c>
      <c r="D40" s="29">
        <v>165</v>
      </c>
      <c r="E40" s="6">
        <v>165</v>
      </c>
      <c r="F40" s="13"/>
    </row>
    <row r="41" spans="1:6" ht="16.5" customHeight="1">
      <c r="A41" s="4">
        <v>4121</v>
      </c>
      <c r="B41" s="3" t="s">
        <v>184</v>
      </c>
      <c r="C41" s="28">
        <v>496</v>
      </c>
      <c r="D41" s="29">
        <v>489</v>
      </c>
      <c r="E41" s="6">
        <v>500</v>
      </c>
      <c r="F41" s="13"/>
    </row>
    <row r="42" spans="1:6" ht="16.5" customHeight="1">
      <c r="A42" s="4">
        <v>4112</v>
      </c>
      <c r="B42" s="3" t="s">
        <v>33</v>
      </c>
      <c r="C42" s="28">
        <v>305</v>
      </c>
      <c r="D42" s="29">
        <v>278</v>
      </c>
      <c r="E42" s="6">
        <v>300</v>
      </c>
      <c r="F42" s="13"/>
    </row>
    <row r="43" spans="1:6" ht="16.5" customHeight="1">
      <c r="A43" s="4">
        <v>4116</v>
      </c>
      <c r="B43" s="3" t="s">
        <v>34</v>
      </c>
      <c r="C43" s="28">
        <v>686</v>
      </c>
      <c r="D43" s="29">
        <v>744</v>
      </c>
      <c r="E43" s="6">
        <v>750</v>
      </c>
      <c r="F43" s="13"/>
    </row>
    <row r="44" spans="1:6" ht="16.5" customHeight="1">
      <c r="A44" s="4">
        <v>4213</v>
      </c>
      <c r="B44" s="3" t="s">
        <v>293</v>
      </c>
      <c r="C44" s="28">
        <v>4972</v>
      </c>
      <c r="D44" s="29">
        <v>4971</v>
      </c>
      <c r="E44" s="6"/>
      <c r="F44" s="13"/>
    </row>
    <row r="45" spans="1:6" ht="16.5" customHeight="1">
      <c r="A45" s="4">
        <v>4216</v>
      </c>
      <c r="B45" s="3" t="s">
        <v>294</v>
      </c>
      <c r="C45" s="28">
        <v>37290</v>
      </c>
      <c r="D45" s="29">
        <v>37289</v>
      </c>
      <c r="E45" s="6"/>
      <c r="F45" s="13"/>
    </row>
    <row r="46" spans="1:6" ht="16.5" customHeight="1">
      <c r="A46" s="4">
        <v>8115</v>
      </c>
      <c r="B46" s="3" t="s">
        <v>370</v>
      </c>
      <c r="C46" s="28">
        <v>6000</v>
      </c>
      <c r="D46" s="29">
        <v>6000</v>
      </c>
      <c r="E46" s="6"/>
      <c r="F46" s="13"/>
    </row>
    <row r="47" spans="1:6" ht="16.5" customHeight="1">
      <c r="A47" s="4"/>
      <c r="B47" s="3" t="s">
        <v>345</v>
      </c>
      <c r="C47" s="33">
        <f>SUM(C39:C46)</f>
        <v>49931</v>
      </c>
      <c r="D47" s="34">
        <f>SUM(D39:D46)</f>
        <v>49951</v>
      </c>
      <c r="E47" s="34">
        <f>SUM(E39:E45)</f>
        <v>1715</v>
      </c>
      <c r="F47" s="34"/>
    </row>
    <row r="48" spans="1:6" ht="3" customHeight="1">
      <c r="A48" s="4"/>
      <c r="B48" s="3"/>
      <c r="C48" s="28"/>
      <c r="D48" s="29"/>
      <c r="E48" s="29"/>
      <c r="F48" s="13"/>
    </row>
    <row r="49" spans="1:6" ht="16.5" customHeight="1">
      <c r="A49" s="4"/>
      <c r="B49" s="5" t="s">
        <v>35</v>
      </c>
      <c r="C49" s="35">
        <f>+C20+C34+C38+C47</f>
        <v>61165</v>
      </c>
      <c r="D49" s="35">
        <f>+D20+D34+D38+D47</f>
        <v>63365</v>
      </c>
      <c r="E49" s="35">
        <f>+E20+E34+E38+E47</f>
        <v>13781</v>
      </c>
      <c r="F49" s="35"/>
    </row>
    <row r="50" spans="1:6" ht="16.5" customHeight="1">
      <c r="A50" s="18"/>
      <c r="B50" s="38"/>
      <c r="C50" s="39"/>
      <c r="D50" s="40"/>
      <c r="E50" s="41"/>
      <c r="F50" s="13"/>
    </row>
    <row r="51" spans="1:6" ht="16.5" customHeight="1">
      <c r="A51" s="1"/>
      <c r="C51" s="7"/>
      <c r="D51" s="42"/>
      <c r="E51" s="42"/>
      <c r="F51" s="13"/>
    </row>
    <row r="52" spans="1:6" ht="16.5" customHeight="1">
      <c r="A52" s="8"/>
      <c r="B52" s="9" t="s">
        <v>37</v>
      </c>
      <c r="C52" s="10"/>
      <c r="D52" s="10"/>
      <c r="E52" s="10"/>
      <c r="F52" s="13"/>
    </row>
    <row r="53" spans="1:6" ht="16.5" customHeight="1">
      <c r="A53" s="4"/>
      <c r="B53" s="3"/>
      <c r="C53" s="20" t="s">
        <v>2</v>
      </c>
      <c r="D53" s="4" t="s">
        <v>290</v>
      </c>
      <c r="E53" s="25" t="s">
        <v>292</v>
      </c>
      <c r="F53" s="13"/>
    </row>
    <row r="54" spans="1:6" ht="16.5" customHeight="1">
      <c r="A54" s="4" t="s">
        <v>331</v>
      </c>
      <c r="B54" s="3" t="s">
        <v>194</v>
      </c>
      <c r="C54" s="22">
        <v>20</v>
      </c>
      <c r="D54" s="14">
        <v>20</v>
      </c>
      <c r="E54" s="14">
        <v>20</v>
      </c>
      <c r="F54" s="13"/>
    </row>
    <row r="55" spans="1:6" ht="16.5" customHeight="1">
      <c r="A55" s="4" t="s">
        <v>41</v>
      </c>
      <c r="B55" s="3" t="s">
        <v>192</v>
      </c>
      <c r="C55" s="22">
        <v>150</v>
      </c>
      <c r="D55" s="14">
        <v>150</v>
      </c>
      <c r="E55" s="14">
        <v>150</v>
      </c>
      <c r="F55" s="13"/>
    </row>
    <row r="56" spans="1:6" ht="16.5" customHeight="1">
      <c r="A56" s="4" t="s">
        <v>42</v>
      </c>
      <c r="B56" s="3" t="s">
        <v>72</v>
      </c>
      <c r="C56" s="22">
        <v>40</v>
      </c>
      <c r="D56" s="14">
        <v>14.5</v>
      </c>
      <c r="E56" s="14">
        <v>40</v>
      </c>
      <c r="F56" s="13"/>
    </row>
    <row r="57" spans="1:6" ht="16.5" customHeight="1">
      <c r="A57" s="4" t="s">
        <v>295</v>
      </c>
      <c r="B57" s="3" t="s">
        <v>191</v>
      </c>
      <c r="C57" s="22">
        <v>40</v>
      </c>
      <c r="D57" s="14">
        <v>40</v>
      </c>
      <c r="E57" s="14">
        <v>50</v>
      </c>
      <c r="F57" s="13"/>
    </row>
    <row r="58" spans="1:6" ht="16.5" customHeight="1">
      <c r="A58" s="4" t="s">
        <v>332</v>
      </c>
      <c r="B58" s="3" t="s">
        <v>334</v>
      </c>
      <c r="C58" s="22">
        <v>40</v>
      </c>
      <c r="D58" s="14">
        <v>20</v>
      </c>
      <c r="E58" s="14">
        <v>40</v>
      </c>
      <c r="F58" s="13"/>
    </row>
    <row r="59" spans="1:6" ht="16.5" customHeight="1">
      <c r="A59" s="4" t="s">
        <v>198</v>
      </c>
      <c r="B59" s="3" t="s">
        <v>360</v>
      </c>
      <c r="C59" s="22">
        <v>140</v>
      </c>
      <c r="D59" s="14">
        <v>178</v>
      </c>
      <c r="E59" s="14"/>
      <c r="F59" s="13"/>
    </row>
    <row r="60" spans="1:6" ht="16.5" customHeight="1">
      <c r="A60" s="4" t="s">
        <v>335</v>
      </c>
      <c r="B60" s="3" t="s">
        <v>336</v>
      </c>
      <c r="C60" s="22">
        <v>2</v>
      </c>
      <c r="D60" s="14">
        <v>2</v>
      </c>
      <c r="E60" s="14">
        <v>2</v>
      </c>
      <c r="F60" s="13"/>
    </row>
    <row r="61" spans="1:6" ht="16.5" customHeight="1">
      <c r="A61" s="4" t="s">
        <v>333</v>
      </c>
      <c r="B61" s="3" t="s">
        <v>359</v>
      </c>
      <c r="C61" s="22">
        <v>210</v>
      </c>
      <c r="D61" s="14">
        <v>209</v>
      </c>
      <c r="E61" s="14"/>
      <c r="F61" s="13"/>
    </row>
    <row r="62" spans="1:6" ht="16.5" customHeight="1">
      <c r="A62" s="4" t="s">
        <v>193</v>
      </c>
      <c r="B62" s="3" t="s">
        <v>361</v>
      </c>
      <c r="C62" s="22">
        <v>60</v>
      </c>
      <c r="D62" s="14">
        <v>42</v>
      </c>
      <c r="E62" s="14">
        <v>60</v>
      </c>
      <c r="F62" s="13"/>
    </row>
    <row r="63" spans="1:6" ht="16.5" customHeight="1">
      <c r="A63" s="4" t="s">
        <v>39</v>
      </c>
      <c r="B63" s="3" t="s">
        <v>70</v>
      </c>
      <c r="C63" s="22">
        <v>525</v>
      </c>
      <c r="D63" s="14">
        <v>555</v>
      </c>
      <c r="E63" s="14">
        <v>560</v>
      </c>
      <c r="F63" s="13"/>
    </row>
    <row r="64" spans="1:6" ht="16.5" customHeight="1">
      <c r="A64" s="4" t="s">
        <v>38</v>
      </c>
      <c r="B64" s="3" t="s">
        <v>69</v>
      </c>
      <c r="C64" s="22">
        <v>6</v>
      </c>
      <c r="D64" s="14">
        <v>0</v>
      </c>
      <c r="E64" s="14">
        <v>6</v>
      </c>
      <c r="F64" s="13"/>
    </row>
    <row r="65" spans="1:6" ht="16.5" customHeight="1">
      <c r="A65" s="4" t="s">
        <v>40</v>
      </c>
      <c r="B65" s="3" t="s">
        <v>71</v>
      </c>
      <c r="C65" s="22">
        <v>7</v>
      </c>
      <c r="D65" s="14">
        <v>7</v>
      </c>
      <c r="E65" s="14">
        <v>8</v>
      </c>
      <c r="F65" s="13"/>
    </row>
    <row r="66" spans="1:6" ht="16.5" customHeight="1">
      <c r="A66" s="4" t="s">
        <v>235</v>
      </c>
      <c r="B66" s="3" t="s">
        <v>236</v>
      </c>
      <c r="C66" s="22">
        <v>1</v>
      </c>
      <c r="D66" s="14">
        <v>0.6</v>
      </c>
      <c r="E66" s="14">
        <v>1</v>
      </c>
      <c r="F66" s="13"/>
    </row>
    <row r="67" spans="1:6" ht="16.5" customHeight="1">
      <c r="A67" s="4" t="s">
        <v>237</v>
      </c>
      <c r="B67" s="3" t="s">
        <v>238</v>
      </c>
      <c r="C67" s="22">
        <v>15</v>
      </c>
      <c r="D67" s="14">
        <v>0</v>
      </c>
      <c r="E67" s="14">
        <v>15</v>
      </c>
      <c r="F67" s="13"/>
    </row>
    <row r="68" spans="1:6" ht="16.5" customHeight="1">
      <c r="A68" s="4" t="s">
        <v>239</v>
      </c>
      <c r="B68" s="3" t="s">
        <v>240</v>
      </c>
      <c r="C68" s="22">
        <v>49720</v>
      </c>
      <c r="D68" s="14">
        <v>49826</v>
      </c>
      <c r="E68" s="14"/>
      <c r="F68" s="13"/>
    </row>
    <row r="69" spans="1:6" ht="16.5" customHeight="1">
      <c r="A69" s="4" t="s">
        <v>327</v>
      </c>
      <c r="B69" s="3" t="s">
        <v>328</v>
      </c>
      <c r="C69" s="22"/>
      <c r="D69" s="14">
        <v>26</v>
      </c>
      <c r="E69" s="14"/>
      <c r="F69" s="13"/>
    </row>
    <row r="70" spans="1:6" ht="16.5" customHeight="1">
      <c r="A70" s="4" t="s">
        <v>46</v>
      </c>
      <c r="B70" s="3" t="s">
        <v>204</v>
      </c>
      <c r="C70" s="22">
        <v>434</v>
      </c>
      <c r="D70" s="14">
        <v>351</v>
      </c>
      <c r="E70" s="14">
        <v>480</v>
      </c>
      <c r="F70" s="13"/>
    </row>
    <row r="71" spans="1:6" ht="16.5" customHeight="1">
      <c r="A71" s="4" t="s">
        <v>205</v>
      </c>
      <c r="B71" s="3" t="s">
        <v>206</v>
      </c>
      <c r="C71" s="22">
        <v>16</v>
      </c>
      <c r="D71" s="14">
        <v>8</v>
      </c>
      <c r="E71" s="14">
        <v>8</v>
      </c>
      <c r="F71" s="13"/>
    </row>
    <row r="72" spans="1:6" ht="16.5" customHeight="1">
      <c r="A72" s="4" t="s">
        <v>209</v>
      </c>
      <c r="B72" s="3" t="s">
        <v>207</v>
      </c>
      <c r="C72" s="22">
        <v>8</v>
      </c>
      <c r="D72" s="14">
        <v>7</v>
      </c>
      <c r="E72" s="14">
        <v>7</v>
      </c>
      <c r="F72" s="13"/>
    </row>
    <row r="73" spans="1:6" ht="16.5" customHeight="1">
      <c r="A73" s="4" t="s">
        <v>296</v>
      </c>
      <c r="B73" s="3" t="s">
        <v>366</v>
      </c>
      <c r="C73" s="22">
        <v>34</v>
      </c>
      <c r="D73" s="14">
        <v>16</v>
      </c>
      <c r="E73" s="14">
        <v>10</v>
      </c>
      <c r="F73" s="13"/>
    </row>
    <row r="74" spans="1:6" ht="16.5" customHeight="1">
      <c r="A74" s="4" t="s">
        <v>365</v>
      </c>
      <c r="B74" s="3" t="s">
        <v>338</v>
      </c>
      <c r="C74" s="22"/>
      <c r="D74" s="14">
        <v>0</v>
      </c>
      <c r="E74" s="14">
        <v>5</v>
      </c>
      <c r="F74" s="13"/>
    </row>
    <row r="75" spans="1:6" ht="16.5" customHeight="1">
      <c r="A75" s="4" t="s">
        <v>241</v>
      </c>
      <c r="B75" s="3" t="s">
        <v>297</v>
      </c>
      <c r="C75" s="22">
        <v>1</v>
      </c>
      <c r="D75" s="14">
        <v>1</v>
      </c>
      <c r="E75" s="14">
        <v>1</v>
      </c>
      <c r="F75" s="13"/>
    </row>
    <row r="76" spans="1:6" ht="16.5" customHeight="1">
      <c r="A76" s="4" t="s">
        <v>43</v>
      </c>
      <c r="B76" s="3" t="s">
        <v>298</v>
      </c>
      <c r="C76" s="22">
        <v>40</v>
      </c>
      <c r="D76" s="14">
        <v>32</v>
      </c>
      <c r="E76" s="14">
        <v>35</v>
      </c>
      <c r="F76" s="13"/>
    </row>
    <row r="77" spans="1:6" ht="16.5" customHeight="1">
      <c r="A77" s="4" t="s">
        <v>337</v>
      </c>
      <c r="B77" s="3" t="s">
        <v>338</v>
      </c>
      <c r="C77" s="22">
        <v>15</v>
      </c>
      <c r="D77" s="14">
        <v>3</v>
      </c>
      <c r="E77" s="14">
        <v>5</v>
      </c>
      <c r="F77" s="13"/>
    </row>
    <row r="78" spans="1:6" ht="16.5" customHeight="1">
      <c r="A78" s="4" t="s">
        <v>47</v>
      </c>
      <c r="B78" s="3" t="s">
        <v>208</v>
      </c>
      <c r="C78" s="22">
        <v>1290</v>
      </c>
      <c r="D78" s="14">
        <v>1167</v>
      </c>
      <c r="E78" s="14">
        <v>1414</v>
      </c>
      <c r="F78" s="13"/>
    </row>
    <row r="79" spans="1:6" ht="16.5" customHeight="1">
      <c r="A79" s="4" t="s">
        <v>190</v>
      </c>
      <c r="B79" s="3" t="s">
        <v>73</v>
      </c>
      <c r="C79" s="22">
        <v>140</v>
      </c>
      <c r="D79" s="14">
        <v>135</v>
      </c>
      <c r="E79" s="14">
        <v>140</v>
      </c>
      <c r="F79" s="13"/>
    </row>
    <row r="80" spans="1:6" ht="16.5" customHeight="1">
      <c r="A80" s="4" t="s">
        <v>50</v>
      </c>
      <c r="B80" s="3" t="s">
        <v>78</v>
      </c>
      <c r="C80" s="22">
        <v>20</v>
      </c>
      <c r="D80" s="14">
        <v>18</v>
      </c>
      <c r="E80" s="14">
        <v>20</v>
      </c>
      <c r="F80" s="13"/>
    </row>
    <row r="81" spans="1:6" ht="16.5" customHeight="1">
      <c r="A81" s="4" t="s">
        <v>51</v>
      </c>
      <c r="B81" s="3" t="s">
        <v>79</v>
      </c>
      <c r="C81" s="22">
        <v>5</v>
      </c>
      <c r="D81" s="14">
        <v>5</v>
      </c>
      <c r="E81" s="14">
        <v>5</v>
      </c>
      <c r="F81" s="13"/>
    </row>
    <row r="82" spans="1:6" ht="16.5" customHeight="1">
      <c r="A82" s="4" t="s">
        <v>52</v>
      </c>
      <c r="B82" s="3" t="s">
        <v>80</v>
      </c>
      <c r="C82" s="22">
        <v>2</v>
      </c>
      <c r="D82" s="14">
        <v>1.6</v>
      </c>
      <c r="E82" s="14">
        <v>2</v>
      </c>
      <c r="F82" s="13"/>
    </row>
    <row r="83" spans="1:6" ht="16.5" customHeight="1">
      <c r="A83" s="4" t="s">
        <v>352</v>
      </c>
      <c r="B83" s="3" t="s">
        <v>353</v>
      </c>
      <c r="C83" s="22">
        <v>0.2</v>
      </c>
      <c r="D83" s="14">
        <v>0.1</v>
      </c>
      <c r="E83" s="14">
        <v>0</v>
      </c>
      <c r="F83" s="13"/>
    </row>
    <row r="84" spans="1:6" ht="16.5" customHeight="1">
      <c r="A84" s="4" t="s">
        <v>212</v>
      </c>
      <c r="B84" s="3" t="s">
        <v>299</v>
      </c>
      <c r="C84" s="22">
        <v>7</v>
      </c>
      <c r="D84" s="14">
        <v>6</v>
      </c>
      <c r="E84" s="14">
        <v>7</v>
      </c>
      <c r="F84" s="13"/>
    </row>
    <row r="85" spans="1:6" ht="16.5" customHeight="1">
      <c r="A85" s="4" t="s">
        <v>53</v>
      </c>
      <c r="B85" s="3" t="s">
        <v>81</v>
      </c>
      <c r="C85" s="22">
        <v>2</v>
      </c>
      <c r="D85" s="14">
        <v>2</v>
      </c>
      <c r="E85" s="14">
        <v>2</v>
      </c>
      <c r="F85" s="13"/>
    </row>
    <row r="86" spans="1:6" ht="16.5" customHeight="1">
      <c r="A86" s="4" t="s">
        <v>242</v>
      </c>
      <c r="B86" s="3" t="s">
        <v>243</v>
      </c>
      <c r="C86" s="22">
        <v>6</v>
      </c>
      <c r="D86" s="14">
        <v>6</v>
      </c>
      <c r="E86" s="14">
        <v>6</v>
      </c>
      <c r="F86" s="13"/>
    </row>
    <row r="87" spans="1:6" ht="16.5" customHeight="1">
      <c r="A87" s="4" t="s">
        <v>109</v>
      </c>
      <c r="B87" s="3" t="s">
        <v>123</v>
      </c>
      <c r="C87" s="22">
        <v>150</v>
      </c>
      <c r="D87" s="14">
        <v>4</v>
      </c>
      <c r="E87" s="14">
        <v>10</v>
      </c>
      <c r="F87" s="13"/>
    </row>
    <row r="88" spans="1:6" ht="16.5" customHeight="1">
      <c r="A88" s="4" t="s">
        <v>110</v>
      </c>
      <c r="B88" s="3" t="s">
        <v>124</v>
      </c>
      <c r="C88" s="22">
        <v>12</v>
      </c>
      <c r="D88" s="14">
        <v>12</v>
      </c>
      <c r="E88" s="14">
        <v>12</v>
      </c>
      <c r="F88" s="13"/>
    </row>
    <row r="89" spans="1:6" ht="16.5" customHeight="1">
      <c r="A89" s="4" t="s">
        <v>247</v>
      </c>
      <c r="B89" s="3" t="s">
        <v>248</v>
      </c>
      <c r="C89" s="22">
        <v>10</v>
      </c>
      <c r="D89" s="14">
        <v>5</v>
      </c>
      <c r="E89" s="14">
        <v>10</v>
      </c>
      <c r="F89" s="13"/>
    </row>
    <row r="90" spans="1:6" ht="16.5" customHeight="1">
      <c r="A90" s="4" t="s">
        <v>249</v>
      </c>
      <c r="B90" s="3" t="s">
        <v>250</v>
      </c>
      <c r="C90" s="22">
        <v>5</v>
      </c>
      <c r="D90" s="14">
        <v>3</v>
      </c>
      <c r="E90" s="14">
        <v>5</v>
      </c>
      <c r="F90" s="13"/>
    </row>
    <row r="91" spans="1:6" ht="16.5" customHeight="1">
      <c r="A91" s="4" t="s">
        <v>54</v>
      </c>
      <c r="B91" s="3" t="s">
        <v>82</v>
      </c>
      <c r="C91" s="22">
        <v>25</v>
      </c>
      <c r="D91" s="14">
        <v>16</v>
      </c>
      <c r="E91" s="14">
        <v>20</v>
      </c>
      <c r="F91" s="13"/>
    </row>
    <row r="92" spans="1:6" ht="16.5" customHeight="1">
      <c r="A92" s="4" t="s">
        <v>300</v>
      </c>
      <c r="B92" s="3" t="s">
        <v>301</v>
      </c>
      <c r="C92" s="22"/>
      <c r="D92" s="14">
        <v>2</v>
      </c>
      <c r="E92" s="14">
        <v>2</v>
      </c>
      <c r="F92" s="13"/>
    </row>
    <row r="93" spans="1:6" ht="16.5" customHeight="1">
      <c r="A93" s="4" t="s">
        <v>213</v>
      </c>
      <c r="B93" s="3" t="s">
        <v>214</v>
      </c>
      <c r="C93" s="22">
        <v>35</v>
      </c>
      <c r="D93" s="14">
        <v>14</v>
      </c>
      <c r="E93" s="14">
        <v>10</v>
      </c>
      <c r="F93" s="13"/>
    </row>
    <row r="94" spans="1:6" ht="16.5" customHeight="1">
      <c r="A94" s="4" t="s">
        <v>215</v>
      </c>
      <c r="B94" s="3" t="s">
        <v>216</v>
      </c>
      <c r="C94" s="22">
        <v>2</v>
      </c>
      <c r="D94" s="14">
        <v>1.9</v>
      </c>
      <c r="E94" s="14">
        <v>2</v>
      </c>
      <c r="F94" s="13"/>
    </row>
    <row r="95" spans="1:6" ht="16.5" customHeight="1">
      <c r="A95" s="4" t="s">
        <v>56</v>
      </c>
      <c r="B95" s="3" t="s">
        <v>362</v>
      </c>
      <c r="C95" s="22">
        <v>7</v>
      </c>
      <c r="D95" s="14">
        <v>6.6</v>
      </c>
      <c r="E95" s="14">
        <v>7</v>
      </c>
      <c r="F95" s="13"/>
    </row>
    <row r="96" spans="1:6" ht="16.5" customHeight="1">
      <c r="A96" s="4" t="s">
        <v>217</v>
      </c>
      <c r="B96" s="3" t="s">
        <v>302</v>
      </c>
      <c r="C96" s="22">
        <v>49</v>
      </c>
      <c r="D96" s="14">
        <v>45</v>
      </c>
      <c r="E96" s="14">
        <v>45</v>
      </c>
      <c r="F96" s="13"/>
    </row>
    <row r="97" spans="1:6" ht="16.5" customHeight="1">
      <c r="A97" s="4" t="s">
        <v>57</v>
      </c>
      <c r="B97" s="3" t="s">
        <v>83</v>
      </c>
      <c r="C97" s="22">
        <v>14</v>
      </c>
      <c r="D97" s="14">
        <v>11</v>
      </c>
      <c r="E97" s="14">
        <v>11</v>
      </c>
      <c r="F97" s="13"/>
    </row>
    <row r="98" spans="1:6" ht="16.5" customHeight="1">
      <c r="A98" s="4" t="s">
        <v>58</v>
      </c>
      <c r="B98" s="3" t="s">
        <v>84</v>
      </c>
      <c r="C98" s="22">
        <v>5</v>
      </c>
      <c r="D98" s="14">
        <v>4</v>
      </c>
      <c r="E98" s="14">
        <v>4</v>
      </c>
      <c r="F98" s="13"/>
    </row>
    <row r="99" spans="1:6" ht="16.5" customHeight="1">
      <c r="A99" s="4" t="s">
        <v>350</v>
      </c>
      <c r="B99" s="3" t="s">
        <v>351</v>
      </c>
      <c r="C99" s="22">
        <v>1</v>
      </c>
      <c r="D99" s="14">
        <v>0.2</v>
      </c>
      <c r="E99" s="14">
        <v>1</v>
      </c>
      <c r="F99" s="13"/>
    </row>
    <row r="100" spans="1:6" ht="16.5" customHeight="1">
      <c r="A100" s="4" t="s">
        <v>218</v>
      </c>
      <c r="B100" s="3" t="s">
        <v>219</v>
      </c>
      <c r="C100" s="22">
        <v>1</v>
      </c>
      <c r="D100" s="14">
        <v>0.4</v>
      </c>
      <c r="E100" s="14">
        <v>1</v>
      </c>
      <c r="F100" s="13"/>
    </row>
    <row r="101" spans="1:6" ht="16.5" customHeight="1">
      <c r="A101" s="4" t="s">
        <v>59</v>
      </c>
      <c r="B101" s="3" t="s">
        <v>85</v>
      </c>
      <c r="C101" s="22">
        <v>200</v>
      </c>
      <c r="D101" s="14">
        <v>125</v>
      </c>
      <c r="E101" s="14">
        <v>130</v>
      </c>
      <c r="F101" s="13"/>
    </row>
    <row r="102" spans="1:6" ht="16.5" customHeight="1">
      <c r="A102" s="4" t="s">
        <v>60</v>
      </c>
      <c r="B102" s="3" t="s">
        <v>86</v>
      </c>
      <c r="C102" s="22">
        <v>10</v>
      </c>
      <c r="D102" s="14"/>
      <c r="E102" s="14">
        <v>10</v>
      </c>
      <c r="F102" s="13"/>
    </row>
    <row r="103" spans="1:6" ht="16.5" customHeight="1">
      <c r="A103" s="4" t="s">
        <v>61</v>
      </c>
      <c r="B103" s="3" t="s">
        <v>87</v>
      </c>
      <c r="C103" s="22">
        <v>30</v>
      </c>
      <c r="D103" s="14">
        <v>44</v>
      </c>
      <c r="E103" s="14">
        <v>45</v>
      </c>
      <c r="F103" s="13"/>
    </row>
    <row r="104" spans="1:6" ht="16.5" customHeight="1">
      <c r="A104" s="4" t="s">
        <v>220</v>
      </c>
      <c r="B104" s="3" t="s">
        <v>221</v>
      </c>
      <c r="C104" s="22">
        <v>2</v>
      </c>
      <c r="D104" s="14">
        <v>1</v>
      </c>
      <c r="E104" s="14">
        <v>2</v>
      </c>
      <c r="F104" s="13"/>
    </row>
    <row r="105" spans="1:6" ht="16.5" customHeight="1">
      <c r="A105" s="4" t="s">
        <v>222</v>
      </c>
      <c r="B105" s="3" t="s">
        <v>223</v>
      </c>
      <c r="C105" s="22">
        <v>63</v>
      </c>
      <c r="D105" s="14">
        <v>41</v>
      </c>
      <c r="E105" s="14">
        <v>50</v>
      </c>
      <c r="F105" s="13"/>
    </row>
    <row r="106" spans="1:6" ht="16.5" customHeight="1">
      <c r="A106" s="4" t="s">
        <v>226</v>
      </c>
      <c r="B106" s="3" t="s">
        <v>225</v>
      </c>
      <c r="C106" s="22">
        <v>2</v>
      </c>
      <c r="D106" s="14">
        <v>1</v>
      </c>
      <c r="E106" s="14">
        <v>2</v>
      </c>
      <c r="F106" s="13"/>
    </row>
    <row r="107" spans="1:6" ht="16.5" customHeight="1">
      <c r="A107" s="4" t="s">
        <v>224</v>
      </c>
      <c r="B107" s="3" t="s">
        <v>363</v>
      </c>
      <c r="C107" s="22">
        <v>301</v>
      </c>
      <c r="D107" s="14">
        <v>301</v>
      </c>
      <c r="E107" s="14">
        <v>210</v>
      </c>
      <c r="F107" s="13"/>
    </row>
    <row r="108" spans="1:6" ht="16.5" customHeight="1">
      <c r="A108" s="3" t="s">
        <v>227</v>
      </c>
      <c r="B108" s="3" t="s">
        <v>228</v>
      </c>
      <c r="C108" s="22">
        <v>5</v>
      </c>
      <c r="D108" s="27">
        <v>1</v>
      </c>
      <c r="E108" s="14">
        <v>10</v>
      </c>
      <c r="F108" s="13"/>
    </row>
    <row r="109" spans="1:6" ht="16.5" customHeight="1">
      <c r="A109" s="3" t="s">
        <v>303</v>
      </c>
      <c r="B109" s="3" t="s">
        <v>304</v>
      </c>
      <c r="C109" s="22"/>
      <c r="D109" s="27">
        <v>1.2</v>
      </c>
      <c r="E109" s="14">
        <v>2</v>
      </c>
      <c r="F109" s="13"/>
    </row>
    <row r="110" spans="1:6" ht="16.5" customHeight="1">
      <c r="A110" s="4" t="s">
        <v>229</v>
      </c>
      <c r="B110" s="3" t="s">
        <v>196</v>
      </c>
      <c r="C110" s="22">
        <v>180</v>
      </c>
      <c r="D110" s="14">
        <v>140</v>
      </c>
      <c r="E110" s="26"/>
      <c r="F110" s="13"/>
    </row>
    <row r="111" spans="1:6" ht="16.5" customHeight="1">
      <c r="A111" s="4" t="s">
        <v>244</v>
      </c>
      <c r="B111" s="3" t="s">
        <v>245</v>
      </c>
      <c r="C111" s="22">
        <v>5</v>
      </c>
      <c r="D111" s="14">
        <v>5.9</v>
      </c>
      <c r="E111" s="14">
        <v>7</v>
      </c>
      <c r="F111" s="13"/>
    </row>
    <row r="112" spans="1:6" ht="16.5" customHeight="1">
      <c r="A112" s="4" t="s">
        <v>246</v>
      </c>
      <c r="B112" s="3" t="s">
        <v>305</v>
      </c>
      <c r="C112" s="22">
        <v>9</v>
      </c>
      <c r="D112" s="14">
        <v>9</v>
      </c>
      <c r="E112" s="14">
        <v>9</v>
      </c>
      <c r="F112" s="13"/>
    </row>
    <row r="113" spans="1:6" ht="16.5" customHeight="1">
      <c r="A113" s="4" t="s">
        <v>358</v>
      </c>
      <c r="B113" s="3" t="s">
        <v>339</v>
      </c>
      <c r="C113" s="22">
        <v>2</v>
      </c>
      <c r="D113" s="14">
        <v>1.6</v>
      </c>
      <c r="E113" s="14">
        <v>2</v>
      </c>
      <c r="F113" s="13"/>
    </row>
    <row r="114" spans="1:6" ht="16.5" customHeight="1">
      <c r="A114" s="4" t="s">
        <v>55</v>
      </c>
      <c r="B114" s="3" t="s">
        <v>181</v>
      </c>
      <c r="C114" s="22">
        <v>158</v>
      </c>
      <c r="D114" s="14">
        <v>113</v>
      </c>
      <c r="E114" s="14">
        <v>120</v>
      </c>
      <c r="F114" s="13"/>
    </row>
    <row r="115" spans="1:6" ht="16.5" customHeight="1">
      <c r="A115" s="4" t="s">
        <v>68</v>
      </c>
      <c r="B115" s="3" t="s">
        <v>93</v>
      </c>
      <c r="C115" s="22">
        <v>20</v>
      </c>
      <c r="D115" s="14">
        <v>8</v>
      </c>
      <c r="E115" s="14">
        <v>10</v>
      </c>
      <c r="F115" s="13"/>
    </row>
    <row r="116" spans="1:6" ht="16.5" customHeight="1">
      <c r="A116" s="4" t="s">
        <v>306</v>
      </c>
      <c r="B116" s="3" t="s">
        <v>307</v>
      </c>
      <c r="C116" s="22">
        <v>1</v>
      </c>
      <c r="D116" s="14">
        <v>0.6</v>
      </c>
      <c r="E116" s="14">
        <v>1</v>
      </c>
      <c r="F116" s="13"/>
    </row>
    <row r="117" spans="1:6" ht="16.5" customHeight="1">
      <c r="A117" s="4" t="s">
        <v>230</v>
      </c>
      <c r="B117" s="3" t="s">
        <v>231</v>
      </c>
      <c r="C117" s="22">
        <v>6</v>
      </c>
      <c r="D117" s="14">
        <v>6</v>
      </c>
      <c r="E117" s="14">
        <v>6</v>
      </c>
      <c r="F117" s="13"/>
    </row>
    <row r="118" spans="1:6" ht="16.5" customHeight="1">
      <c r="A118" s="4" t="s">
        <v>232</v>
      </c>
      <c r="B118" s="3" t="s">
        <v>233</v>
      </c>
      <c r="C118" s="22">
        <v>20</v>
      </c>
      <c r="D118" s="14">
        <v>29</v>
      </c>
      <c r="E118" s="14">
        <v>30</v>
      </c>
      <c r="F118" s="13"/>
    </row>
    <row r="119" spans="1:6" ht="16.5" customHeight="1">
      <c r="A119" s="4" t="s">
        <v>94</v>
      </c>
      <c r="B119" s="3" t="s">
        <v>97</v>
      </c>
      <c r="C119" s="22">
        <v>29</v>
      </c>
      <c r="D119" s="14">
        <v>56</v>
      </c>
      <c r="E119" s="14">
        <v>60</v>
      </c>
      <c r="F119" s="13"/>
    </row>
    <row r="120" spans="1:6" ht="16.5" customHeight="1">
      <c r="A120" s="4" t="s">
        <v>67</v>
      </c>
      <c r="B120" s="3" t="s">
        <v>368</v>
      </c>
      <c r="C120" s="22">
        <v>984</v>
      </c>
      <c r="D120" s="14">
        <v>827</v>
      </c>
      <c r="E120" s="14">
        <v>3000</v>
      </c>
      <c r="F120" s="13"/>
    </row>
    <row r="121" spans="1:6" ht="16.5" customHeight="1">
      <c r="A121" s="4" t="s">
        <v>62</v>
      </c>
      <c r="B121" s="3" t="s">
        <v>88</v>
      </c>
      <c r="C121" s="22">
        <v>235</v>
      </c>
      <c r="D121" s="14">
        <v>246</v>
      </c>
      <c r="E121" s="14">
        <v>250</v>
      </c>
      <c r="F121" s="13"/>
    </row>
    <row r="122" spans="1:6" ht="16.5" customHeight="1">
      <c r="A122" s="4" t="s">
        <v>186</v>
      </c>
      <c r="B122" s="3" t="s">
        <v>309</v>
      </c>
      <c r="C122" s="22">
        <v>6</v>
      </c>
      <c r="D122" s="14">
        <v>0</v>
      </c>
      <c r="E122" s="14"/>
      <c r="F122" s="13"/>
    </row>
    <row r="123" spans="1:6" ht="16.5" customHeight="1">
      <c r="A123" s="4" t="s">
        <v>63</v>
      </c>
      <c r="B123" s="3" t="s">
        <v>89</v>
      </c>
      <c r="C123" s="22">
        <v>10</v>
      </c>
      <c r="D123" s="14">
        <v>2</v>
      </c>
      <c r="E123" s="14">
        <v>5</v>
      </c>
      <c r="F123" s="13"/>
    </row>
    <row r="124" spans="1:6" ht="16.5" customHeight="1">
      <c r="A124" s="4" t="s">
        <v>64</v>
      </c>
      <c r="B124" s="3" t="s">
        <v>90</v>
      </c>
      <c r="C124" s="22">
        <v>36</v>
      </c>
      <c r="D124" s="14">
        <v>47</v>
      </c>
      <c r="E124" s="14">
        <v>50</v>
      </c>
      <c r="F124" s="13"/>
    </row>
    <row r="125" spans="1:6" ht="16.5" customHeight="1">
      <c r="A125" s="4" t="s">
        <v>65</v>
      </c>
      <c r="B125" s="3" t="s">
        <v>91</v>
      </c>
      <c r="C125" s="22">
        <v>9</v>
      </c>
      <c r="D125" s="14">
        <v>10</v>
      </c>
      <c r="E125" s="14">
        <v>13</v>
      </c>
      <c r="F125" s="13"/>
    </row>
    <row r="126" spans="1:6" ht="16.5" customHeight="1">
      <c r="A126" s="4" t="s">
        <v>66</v>
      </c>
      <c r="B126" s="3" t="s">
        <v>92</v>
      </c>
      <c r="C126" s="22">
        <v>3</v>
      </c>
      <c r="D126" s="14">
        <v>3.6</v>
      </c>
      <c r="E126" s="14">
        <v>5</v>
      </c>
      <c r="F126" s="13"/>
    </row>
    <row r="127" spans="1:6" ht="16.5" customHeight="1">
      <c r="A127" s="4" t="s">
        <v>308</v>
      </c>
      <c r="B127" s="3" t="s">
        <v>310</v>
      </c>
      <c r="C127" s="22">
        <v>40</v>
      </c>
      <c r="D127" s="14">
        <v>27</v>
      </c>
      <c r="E127" s="14">
        <v>30</v>
      </c>
      <c r="F127" s="13"/>
    </row>
    <row r="128" spans="1:6" ht="16.5" customHeight="1">
      <c r="A128" s="4" t="s">
        <v>95</v>
      </c>
      <c r="B128" s="3" t="s">
        <v>98</v>
      </c>
      <c r="C128" s="22">
        <v>0.5</v>
      </c>
      <c r="D128" s="14">
        <v>1.2</v>
      </c>
      <c r="E128" s="14">
        <v>2</v>
      </c>
      <c r="F128" s="13"/>
    </row>
    <row r="129" spans="1:6" ht="16.5" customHeight="1">
      <c r="A129" s="4" t="s">
        <v>187</v>
      </c>
      <c r="B129" s="3" t="s">
        <v>234</v>
      </c>
      <c r="C129" s="22">
        <v>5</v>
      </c>
      <c r="D129" s="14">
        <v>0</v>
      </c>
      <c r="E129" s="14">
        <v>5</v>
      </c>
      <c r="F129" s="13"/>
    </row>
    <row r="130" spans="1:6" ht="16.5" customHeight="1">
      <c r="A130" s="4" t="s">
        <v>104</v>
      </c>
      <c r="B130" s="3" t="s">
        <v>118</v>
      </c>
      <c r="C130" s="22">
        <v>640</v>
      </c>
      <c r="D130" s="14">
        <v>630</v>
      </c>
      <c r="E130" s="14">
        <v>700</v>
      </c>
      <c r="F130" s="13"/>
    </row>
    <row r="131" spans="1:6" ht="16.5" customHeight="1">
      <c r="A131" s="4" t="s">
        <v>105</v>
      </c>
      <c r="B131" s="3" t="s">
        <v>119</v>
      </c>
      <c r="C131" s="22">
        <v>167</v>
      </c>
      <c r="D131" s="14">
        <v>164</v>
      </c>
      <c r="E131" s="14">
        <v>182</v>
      </c>
      <c r="F131" s="13"/>
    </row>
    <row r="132" spans="1:6" ht="16.5" customHeight="1">
      <c r="A132" s="4" t="s">
        <v>346</v>
      </c>
      <c r="B132" s="3" t="s">
        <v>347</v>
      </c>
      <c r="C132" s="22">
        <v>5</v>
      </c>
      <c r="D132" s="14">
        <v>2.2</v>
      </c>
      <c r="E132" s="14">
        <v>3</v>
      </c>
      <c r="F132" s="13"/>
    </row>
    <row r="133" spans="1:6" ht="16.5" customHeight="1">
      <c r="A133" s="4" t="s">
        <v>106</v>
      </c>
      <c r="B133" s="3" t="s">
        <v>120</v>
      </c>
      <c r="C133" s="22">
        <v>55</v>
      </c>
      <c r="D133" s="14">
        <v>48</v>
      </c>
      <c r="E133" s="14">
        <v>63</v>
      </c>
      <c r="F133" s="13"/>
    </row>
    <row r="134" spans="1:6" ht="16.5" customHeight="1">
      <c r="A134" s="4" t="s">
        <v>311</v>
      </c>
      <c r="B134" s="3" t="s">
        <v>312</v>
      </c>
      <c r="C134" s="22">
        <v>1.3</v>
      </c>
      <c r="D134" s="14">
        <v>1.2</v>
      </c>
      <c r="E134" s="14">
        <v>2</v>
      </c>
      <c r="F134" s="13"/>
    </row>
    <row r="135" spans="1:6" ht="16.5" customHeight="1">
      <c r="A135" s="4" t="s">
        <v>107</v>
      </c>
      <c r="B135" s="3" t="s">
        <v>121</v>
      </c>
      <c r="C135" s="22">
        <v>12</v>
      </c>
      <c r="D135" s="14">
        <v>7</v>
      </c>
      <c r="E135" s="14">
        <v>10</v>
      </c>
      <c r="F135" s="13"/>
    </row>
    <row r="136" spans="1:6" ht="16.5" customHeight="1">
      <c r="A136" s="4" t="s">
        <v>108</v>
      </c>
      <c r="B136" s="3" t="s">
        <v>122</v>
      </c>
      <c r="C136" s="22">
        <v>4</v>
      </c>
      <c r="D136" s="14">
        <v>1.4</v>
      </c>
      <c r="E136" s="14">
        <v>2</v>
      </c>
      <c r="F136" s="13"/>
    </row>
    <row r="137" spans="1:6" ht="16.5" customHeight="1">
      <c r="A137" s="4" t="s">
        <v>251</v>
      </c>
      <c r="B137" s="3" t="s">
        <v>252</v>
      </c>
      <c r="C137" s="22">
        <v>13</v>
      </c>
      <c r="D137" s="14">
        <v>10</v>
      </c>
      <c r="E137" s="14">
        <v>15</v>
      </c>
      <c r="F137" s="13"/>
    </row>
    <row r="138" spans="1:6" ht="16.5" customHeight="1">
      <c r="A138" s="4" t="s">
        <v>253</v>
      </c>
      <c r="B138" s="3" t="s">
        <v>254</v>
      </c>
      <c r="C138" s="22">
        <v>35</v>
      </c>
      <c r="D138" s="14">
        <v>34</v>
      </c>
      <c r="E138" s="14">
        <v>35</v>
      </c>
      <c r="F138" s="13"/>
    </row>
    <row r="139" spans="1:6" ht="16.5" customHeight="1">
      <c r="A139" s="4" t="s">
        <v>99</v>
      </c>
      <c r="B139" s="3" t="s">
        <v>255</v>
      </c>
      <c r="C139" s="22">
        <v>55</v>
      </c>
      <c r="D139" s="14">
        <v>37</v>
      </c>
      <c r="E139" s="14">
        <v>50</v>
      </c>
      <c r="F139" s="13"/>
    </row>
    <row r="140" spans="1:6" ht="16.5" customHeight="1">
      <c r="A140" s="4" t="s">
        <v>111</v>
      </c>
      <c r="B140" s="3" t="s">
        <v>256</v>
      </c>
      <c r="C140" s="22">
        <v>7</v>
      </c>
      <c r="D140" s="14">
        <v>6.8</v>
      </c>
      <c r="E140" s="14">
        <v>7</v>
      </c>
      <c r="F140" s="13"/>
    </row>
    <row r="141" spans="1:6" ht="16.5" customHeight="1">
      <c r="A141" s="4" t="s">
        <v>102</v>
      </c>
      <c r="B141" s="3" t="s">
        <v>257</v>
      </c>
      <c r="C141" s="22">
        <v>95</v>
      </c>
      <c r="D141" s="14">
        <v>16</v>
      </c>
      <c r="E141" s="14">
        <v>20</v>
      </c>
      <c r="F141" s="13"/>
    </row>
    <row r="142" spans="1:6" ht="16.5" customHeight="1">
      <c r="A142" s="4" t="s">
        <v>103</v>
      </c>
      <c r="B142" s="3" t="s">
        <v>258</v>
      </c>
      <c r="C142" s="22">
        <v>20</v>
      </c>
      <c r="D142" s="14">
        <v>22</v>
      </c>
      <c r="E142" s="14">
        <v>25</v>
      </c>
      <c r="F142" s="13"/>
    </row>
    <row r="143" spans="1:6" ht="16.5" customHeight="1">
      <c r="A143" s="4" t="s">
        <v>259</v>
      </c>
      <c r="B143" s="3" t="s">
        <v>314</v>
      </c>
      <c r="C143" s="22">
        <v>4</v>
      </c>
      <c r="D143" s="14">
        <v>4</v>
      </c>
      <c r="E143" s="14"/>
      <c r="F143" s="13"/>
    </row>
    <row r="144" spans="1:6" ht="16.5" customHeight="1">
      <c r="A144" s="4" t="s">
        <v>101</v>
      </c>
      <c r="B144" s="3" t="s">
        <v>260</v>
      </c>
      <c r="C144" s="22">
        <v>2</v>
      </c>
      <c r="D144" s="14">
        <v>0.1</v>
      </c>
      <c r="E144" s="14">
        <v>1</v>
      </c>
      <c r="F144" s="13"/>
    </row>
    <row r="145" spans="1:6" ht="16.5" customHeight="1">
      <c r="A145" s="4" t="s">
        <v>112</v>
      </c>
      <c r="B145" s="3" t="s">
        <v>321</v>
      </c>
      <c r="C145" s="22">
        <v>150</v>
      </c>
      <c r="D145" s="14">
        <v>124</v>
      </c>
      <c r="E145" s="14">
        <v>130</v>
      </c>
      <c r="F145" s="13"/>
    </row>
    <row r="146" spans="1:6" ht="16.5" customHeight="1">
      <c r="A146" s="4" t="s">
        <v>261</v>
      </c>
      <c r="B146" s="3" t="s">
        <v>262</v>
      </c>
      <c r="C146" s="22">
        <v>343</v>
      </c>
      <c r="D146" s="14">
        <v>343</v>
      </c>
      <c r="E146" s="14"/>
      <c r="F146" s="13"/>
    </row>
    <row r="147" spans="1:6" ht="16.5" customHeight="1">
      <c r="A147" s="4" t="s">
        <v>96</v>
      </c>
      <c r="B147" s="3" t="s">
        <v>313</v>
      </c>
      <c r="C147" s="22">
        <v>61</v>
      </c>
      <c r="D147" s="14">
        <v>62</v>
      </c>
      <c r="E147" s="14">
        <v>70</v>
      </c>
      <c r="F147" s="13"/>
    </row>
    <row r="148" spans="1:6" ht="16.5" customHeight="1">
      <c r="A148" s="4" t="s">
        <v>371</v>
      </c>
      <c r="B148" s="3" t="s">
        <v>372</v>
      </c>
      <c r="C148" s="22"/>
      <c r="D148" s="14"/>
      <c r="E148" s="14">
        <v>500</v>
      </c>
      <c r="F148" s="13"/>
    </row>
    <row r="149" spans="1:6" ht="16.5" customHeight="1">
      <c r="A149" s="4" t="s">
        <v>100</v>
      </c>
      <c r="B149" s="3" t="s">
        <v>367</v>
      </c>
      <c r="C149" s="22">
        <v>1015</v>
      </c>
      <c r="D149" s="14">
        <v>45</v>
      </c>
      <c r="E149" s="14">
        <v>2958</v>
      </c>
      <c r="F149" s="13"/>
    </row>
    <row r="150" spans="1:6" ht="16.5" customHeight="1">
      <c r="A150" s="4" t="s">
        <v>201</v>
      </c>
      <c r="B150" s="3" t="s">
        <v>315</v>
      </c>
      <c r="C150" s="22">
        <v>10</v>
      </c>
      <c r="D150" s="14">
        <v>7</v>
      </c>
      <c r="E150" s="14">
        <v>10</v>
      </c>
      <c r="F150" s="13"/>
    </row>
    <row r="151" spans="1:6" ht="16.5" customHeight="1">
      <c r="A151" s="4" t="s">
        <v>48</v>
      </c>
      <c r="B151" s="3" t="s">
        <v>76</v>
      </c>
      <c r="C151" s="22">
        <v>17</v>
      </c>
      <c r="D151" s="14">
        <v>13</v>
      </c>
      <c r="E151" s="14">
        <v>15</v>
      </c>
      <c r="F151" s="13"/>
    </row>
    <row r="152" spans="1:6" ht="16.5" customHeight="1">
      <c r="A152" s="4" t="s">
        <v>202</v>
      </c>
      <c r="B152" s="3" t="s">
        <v>203</v>
      </c>
      <c r="C152" s="22">
        <v>3</v>
      </c>
      <c r="D152" s="14">
        <v>3</v>
      </c>
      <c r="E152" s="14">
        <v>3</v>
      </c>
      <c r="F152" s="13"/>
    </row>
    <row r="153" spans="1:6" ht="16.5" customHeight="1">
      <c r="A153" s="4" t="s">
        <v>183</v>
      </c>
      <c r="B153" s="3" t="s">
        <v>75</v>
      </c>
      <c r="C153" s="22">
        <v>635</v>
      </c>
      <c r="D153" s="14">
        <v>625</v>
      </c>
      <c r="E153" s="14">
        <v>630</v>
      </c>
      <c r="F153" s="13"/>
    </row>
    <row r="154" spans="1:6" ht="16.5" customHeight="1">
      <c r="A154" s="4" t="s">
        <v>49</v>
      </c>
      <c r="B154" s="3" t="s">
        <v>77</v>
      </c>
      <c r="C154" s="22">
        <v>11</v>
      </c>
      <c r="D154" s="14">
        <v>0</v>
      </c>
      <c r="E154" s="14">
        <v>5</v>
      </c>
      <c r="F154" s="13"/>
    </row>
    <row r="155" spans="1:6" ht="16.5" customHeight="1">
      <c r="A155" s="4" t="s">
        <v>199</v>
      </c>
      <c r="B155" s="3" t="s">
        <v>200</v>
      </c>
      <c r="C155" s="22">
        <v>38</v>
      </c>
      <c r="D155" s="14">
        <v>37</v>
      </c>
      <c r="E155" s="14">
        <v>40</v>
      </c>
      <c r="F155" s="13"/>
    </row>
    <row r="156" spans="1:6" ht="16.5" customHeight="1">
      <c r="A156" s="4" t="s">
        <v>45</v>
      </c>
      <c r="B156" s="3" t="s">
        <v>195</v>
      </c>
      <c r="C156" s="22">
        <v>20</v>
      </c>
      <c r="D156" s="14"/>
      <c r="E156" s="14"/>
      <c r="F156" s="13"/>
    </row>
    <row r="157" spans="1:6" ht="16.5" customHeight="1">
      <c r="A157" s="4" t="s">
        <v>210</v>
      </c>
      <c r="B157" s="3" t="s">
        <v>211</v>
      </c>
      <c r="C157" s="22">
        <v>38</v>
      </c>
      <c r="D157" s="14">
        <v>37.9</v>
      </c>
      <c r="E157" s="14">
        <v>40</v>
      </c>
      <c r="F157" s="13"/>
    </row>
    <row r="158" spans="1:6" ht="16.5" customHeight="1">
      <c r="A158" s="4" t="s">
        <v>113</v>
      </c>
      <c r="B158" s="3" t="s">
        <v>125</v>
      </c>
      <c r="C158" s="22">
        <v>22</v>
      </c>
      <c r="D158" s="14">
        <v>8.2</v>
      </c>
      <c r="E158" s="14">
        <v>10</v>
      </c>
      <c r="F158" s="13"/>
    </row>
    <row r="159" spans="1:6" ht="16.5" customHeight="1">
      <c r="A159" s="4" t="s">
        <v>114</v>
      </c>
      <c r="B159" s="3" t="s">
        <v>126</v>
      </c>
      <c r="C159" s="22">
        <v>15</v>
      </c>
      <c r="D159" s="14">
        <v>0</v>
      </c>
      <c r="E159" s="14">
        <v>10</v>
      </c>
      <c r="F159" s="13"/>
    </row>
    <row r="160" spans="1:6" ht="16.5" customHeight="1">
      <c r="A160" s="4" t="s">
        <v>263</v>
      </c>
      <c r="B160" s="3" t="s">
        <v>264</v>
      </c>
      <c r="C160" s="22">
        <v>20</v>
      </c>
      <c r="D160" s="14">
        <v>11</v>
      </c>
      <c r="E160" s="14">
        <v>20</v>
      </c>
      <c r="F160" s="13"/>
    </row>
    <row r="161" spans="1:6" ht="16.5" customHeight="1">
      <c r="A161" s="4" t="s">
        <v>44</v>
      </c>
      <c r="B161" s="3" t="s">
        <v>74</v>
      </c>
      <c r="C161" s="22">
        <v>7</v>
      </c>
      <c r="D161" s="14">
        <v>5</v>
      </c>
      <c r="E161" s="14">
        <v>6</v>
      </c>
      <c r="F161" s="13"/>
    </row>
    <row r="162" spans="1:6" ht="16.5" customHeight="1">
      <c r="A162" s="4" t="s">
        <v>155</v>
      </c>
      <c r="B162" s="3" t="s">
        <v>178</v>
      </c>
      <c r="C162" s="22">
        <v>1</v>
      </c>
      <c r="D162" s="14">
        <v>1</v>
      </c>
      <c r="E162" s="14">
        <v>2</v>
      </c>
      <c r="F162" s="13"/>
    </row>
    <row r="163" spans="1:6" ht="16.5" customHeight="1">
      <c r="A163" s="4" t="s">
        <v>156</v>
      </c>
      <c r="B163" s="3" t="s">
        <v>179</v>
      </c>
      <c r="C163" s="22">
        <v>6</v>
      </c>
      <c r="D163" s="14">
        <v>4</v>
      </c>
      <c r="E163" s="14">
        <v>5</v>
      </c>
      <c r="F163" s="13"/>
    </row>
    <row r="164" spans="1:6" ht="16.5" customHeight="1">
      <c r="A164" s="4" t="s">
        <v>265</v>
      </c>
      <c r="B164" s="3" t="s">
        <v>266</v>
      </c>
      <c r="C164" s="22">
        <v>1</v>
      </c>
      <c r="D164" s="14">
        <v>1</v>
      </c>
      <c r="E164" s="14">
        <v>1</v>
      </c>
      <c r="F164" s="13"/>
    </row>
    <row r="165" spans="1:6" ht="16.5" customHeight="1">
      <c r="A165" s="4" t="s">
        <v>316</v>
      </c>
      <c r="B165" s="3" t="s">
        <v>317</v>
      </c>
      <c r="C165" s="22">
        <v>7.5</v>
      </c>
      <c r="D165" s="14">
        <v>7.5</v>
      </c>
      <c r="E165" s="14">
        <v>10</v>
      </c>
      <c r="F165" s="13"/>
    </row>
    <row r="166" spans="1:6" ht="16.5" customHeight="1">
      <c r="A166" s="4" t="s">
        <v>340</v>
      </c>
      <c r="B166" s="3" t="s">
        <v>318</v>
      </c>
      <c r="C166" s="22">
        <v>0</v>
      </c>
      <c r="D166" s="14">
        <v>0.7</v>
      </c>
      <c r="E166" s="14">
        <v>1</v>
      </c>
      <c r="F166" s="13"/>
    </row>
    <row r="167" spans="1:6" ht="16.5" customHeight="1">
      <c r="A167" s="4" t="s">
        <v>267</v>
      </c>
      <c r="B167" s="3" t="s">
        <v>268</v>
      </c>
      <c r="C167" s="22">
        <v>1</v>
      </c>
      <c r="D167" s="14">
        <v>1</v>
      </c>
      <c r="E167" s="14">
        <v>1</v>
      </c>
      <c r="F167" s="13"/>
    </row>
    <row r="168" spans="1:6" ht="16.5" customHeight="1">
      <c r="A168" s="4" t="s">
        <v>269</v>
      </c>
      <c r="B168" s="3" t="s">
        <v>270</v>
      </c>
      <c r="C168" s="22">
        <v>10</v>
      </c>
      <c r="D168" s="14">
        <v>9</v>
      </c>
      <c r="E168" s="14">
        <v>10</v>
      </c>
      <c r="F168" s="13"/>
    </row>
    <row r="169" spans="1:6" ht="16.5" customHeight="1">
      <c r="A169" s="4" t="s">
        <v>115</v>
      </c>
      <c r="B169" s="3" t="s">
        <v>127</v>
      </c>
      <c r="C169" s="22">
        <v>820</v>
      </c>
      <c r="D169" s="14">
        <v>691</v>
      </c>
      <c r="E169" s="14">
        <v>700</v>
      </c>
      <c r="F169" s="13"/>
    </row>
    <row r="170" spans="1:6" ht="16.5" customHeight="1">
      <c r="A170" s="4" t="s">
        <v>271</v>
      </c>
      <c r="B170" s="3" t="s">
        <v>272</v>
      </c>
      <c r="C170" s="22">
        <v>1.5</v>
      </c>
      <c r="D170" s="14">
        <v>1.3</v>
      </c>
      <c r="E170" s="14">
        <v>2</v>
      </c>
      <c r="F170" s="13"/>
    </row>
    <row r="171" spans="1:6" ht="16.5" customHeight="1">
      <c r="A171" s="4" t="s">
        <v>116</v>
      </c>
      <c r="B171" s="3" t="s">
        <v>119</v>
      </c>
      <c r="C171" s="22">
        <v>116</v>
      </c>
      <c r="D171" s="14">
        <v>115</v>
      </c>
      <c r="E171" s="14">
        <v>120</v>
      </c>
      <c r="F171" s="13"/>
    </row>
    <row r="172" spans="1:6" ht="16.5" customHeight="1">
      <c r="A172" s="4" t="s">
        <v>117</v>
      </c>
      <c r="B172" s="3" t="s">
        <v>120</v>
      </c>
      <c r="C172" s="22">
        <v>41</v>
      </c>
      <c r="D172" s="14">
        <v>39</v>
      </c>
      <c r="E172" s="14">
        <v>40</v>
      </c>
      <c r="F172" s="13"/>
    </row>
    <row r="173" spans="1:6" ht="16.5" customHeight="1">
      <c r="A173" s="4" t="s">
        <v>348</v>
      </c>
      <c r="B173" s="3" t="s">
        <v>349</v>
      </c>
      <c r="C173" s="22">
        <v>4</v>
      </c>
      <c r="D173" s="14">
        <v>1.8</v>
      </c>
      <c r="E173" s="14">
        <v>2</v>
      </c>
      <c r="F173" s="13"/>
    </row>
    <row r="174" spans="1:6" ht="16.5" customHeight="1">
      <c r="A174" s="4" t="s">
        <v>129</v>
      </c>
      <c r="B174" s="3" t="s">
        <v>128</v>
      </c>
      <c r="C174" s="22">
        <v>2</v>
      </c>
      <c r="D174" s="14">
        <v>0.6</v>
      </c>
      <c r="E174" s="14">
        <v>2</v>
      </c>
      <c r="F174" s="13"/>
    </row>
    <row r="175" spans="1:6" ht="16.5" customHeight="1">
      <c r="A175" s="4" t="s">
        <v>273</v>
      </c>
      <c r="B175" s="3" t="s">
        <v>274</v>
      </c>
      <c r="C175" s="22">
        <v>17</v>
      </c>
      <c r="D175" s="14">
        <v>16.9</v>
      </c>
      <c r="E175" s="14"/>
      <c r="F175" s="13"/>
    </row>
    <row r="176" spans="1:6" ht="16.5" customHeight="1">
      <c r="A176" s="4" t="s">
        <v>275</v>
      </c>
      <c r="B176" s="3" t="s">
        <v>276</v>
      </c>
      <c r="C176" s="22">
        <v>0.2</v>
      </c>
      <c r="D176" s="14">
        <v>0.1</v>
      </c>
      <c r="E176" s="14"/>
      <c r="F176" s="13"/>
    </row>
    <row r="177" spans="1:6" ht="16.5" customHeight="1">
      <c r="A177" s="4" t="s">
        <v>277</v>
      </c>
      <c r="B177" s="17" t="s">
        <v>279</v>
      </c>
      <c r="C177" s="22">
        <v>1.4</v>
      </c>
      <c r="D177" s="14">
        <v>1.3</v>
      </c>
      <c r="E177" s="14"/>
      <c r="F177" s="13"/>
    </row>
    <row r="178" spans="1:6" ht="16.5" customHeight="1">
      <c r="A178" s="4" t="s">
        <v>280</v>
      </c>
      <c r="B178" s="3" t="s">
        <v>278</v>
      </c>
      <c r="C178" s="22">
        <v>14</v>
      </c>
      <c r="D178" s="14">
        <v>14</v>
      </c>
      <c r="E178" s="14"/>
      <c r="F178" s="13"/>
    </row>
    <row r="179" spans="1:6" ht="16.5" customHeight="1">
      <c r="A179" s="4" t="s">
        <v>130</v>
      </c>
      <c r="B179" s="3" t="s">
        <v>159</v>
      </c>
      <c r="C179" s="22">
        <v>660</v>
      </c>
      <c r="D179" s="14">
        <v>679</v>
      </c>
      <c r="E179" s="14">
        <v>700</v>
      </c>
      <c r="F179" s="13"/>
    </row>
    <row r="180" spans="1:6" ht="16.5" customHeight="1">
      <c r="A180" s="4" t="s">
        <v>131</v>
      </c>
      <c r="B180" s="3" t="s">
        <v>160</v>
      </c>
      <c r="C180" s="22">
        <v>172</v>
      </c>
      <c r="D180" s="14">
        <v>177</v>
      </c>
      <c r="E180" s="14">
        <v>182</v>
      </c>
      <c r="F180" s="13"/>
    </row>
    <row r="181" spans="1:6" ht="16.5" customHeight="1">
      <c r="A181" s="4" t="s">
        <v>132</v>
      </c>
      <c r="B181" s="3" t="s">
        <v>161</v>
      </c>
      <c r="C181" s="22">
        <f>+C179*0.09</f>
        <v>59.4</v>
      </c>
      <c r="D181" s="14">
        <v>61</v>
      </c>
      <c r="E181" s="14">
        <v>63</v>
      </c>
      <c r="F181" s="13"/>
    </row>
    <row r="182" spans="1:6" ht="16.5" customHeight="1">
      <c r="A182" s="4" t="s">
        <v>140</v>
      </c>
      <c r="B182" s="3" t="s">
        <v>341</v>
      </c>
      <c r="C182" s="22">
        <v>10</v>
      </c>
      <c r="D182" s="14">
        <v>3.2</v>
      </c>
      <c r="E182" s="14">
        <v>4</v>
      </c>
      <c r="F182" s="13"/>
    </row>
    <row r="183" spans="1:6" ht="16.5" customHeight="1">
      <c r="A183" s="4" t="s">
        <v>133</v>
      </c>
      <c r="B183" s="3" t="s">
        <v>162</v>
      </c>
      <c r="C183" s="22">
        <v>16</v>
      </c>
      <c r="D183" s="14">
        <v>8.6</v>
      </c>
      <c r="E183" s="14">
        <v>10</v>
      </c>
      <c r="F183" s="13"/>
    </row>
    <row r="184" spans="1:6" ht="16.5" customHeight="1">
      <c r="A184" s="4" t="s">
        <v>134</v>
      </c>
      <c r="B184" s="3" t="s">
        <v>163</v>
      </c>
      <c r="C184" s="22">
        <v>170</v>
      </c>
      <c r="D184" s="14">
        <v>68</v>
      </c>
      <c r="E184" s="14">
        <v>90</v>
      </c>
      <c r="F184" s="13"/>
    </row>
    <row r="185" spans="1:6" ht="16.5" customHeight="1">
      <c r="A185" s="4" t="s">
        <v>135</v>
      </c>
      <c r="B185" s="3" t="s">
        <v>164</v>
      </c>
      <c r="C185" s="22">
        <v>45</v>
      </c>
      <c r="D185" s="14">
        <v>27</v>
      </c>
      <c r="E185" s="14">
        <v>40</v>
      </c>
      <c r="F185" s="13"/>
    </row>
    <row r="186" spans="1:6" ht="16.5" customHeight="1">
      <c r="A186" s="4" t="s">
        <v>136</v>
      </c>
      <c r="B186" s="3" t="s">
        <v>165</v>
      </c>
      <c r="C186" s="22">
        <v>65</v>
      </c>
      <c r="D186" s="14">
        <v>50</v>
      </c>
      <c r="E186" s="14">
        <v>60</v>
      </c>
      <c r="F186" s="13"/>
    </row>
    <row r="187" spans="1:6" ht="16.5" customHeight="1">
      <c r="A187" s="4" t="s">
        <v>137</v>
      </c>
      <c r="B187" s="3" t="s">
        <v>343</v>
      </c>
      <c r="C187" s="22">
        <v>56</v>
      </c>
      <c r="D187" s="14">
        <v>51</v>
      </c>
      <c r="E187" s="14"/>
      <c r="F187" s="13"/>
    </row>
    <row r="188" spans="1:6" ht="16.5" customHeight="1">
      <c r="A188" s="4" t="s">
        <v>138</v>
      </c>
      <c r="B188" s="3" t="s">
        <v>166</v>
      </c>
      <c r="C188" s="22">
        <v>25</v>
      </c>
      <c r="D188" s="14">
        <v>5</v>
      </c>
      <c r="E188" s="14">
        <v>10</v>
      </c>
      <c r="F188" s="13"/>
    </row>
    <row r="189" spans="1:6" ht="16.5" customHeight="1">
      <c r="A189" s="4" t="s">
        <v>139</v>
      </c>
      <c r="B189" s="3" t="s">
        <v>167</v>
      </c>
      <c r="C189" s="22">
        <v>50</v>
      </c>
      <c r="D189" s="14">
        <v>34</v>
      </c>
      <c r="E189" s="14">
        <v>40</v>
      </c>
      <c r="F189" s="13"/>
    </row>
    <row r="190" spans="1:6" ht="16.5" customHeight="1">
      <c r="A190" s="4" t="s">
        <v>140</v>
      </c>
      <c r="B190" s="3" t="s">
        <v>168</v>
      </c>
      <c r="C190" s="22">
        <v>10</v>
      </c>
      <c r="D190" s="14">
        <v>10</v>
      </c>
      <c r="E190" s="14">
        <v>10</v>
      </c>
      <c r="F190" s="13"/>
    </row>
    <row r="191" spans="1:6" ht="16.5" customHeight="1">
      <c r="A191" s="4" t="s">
        <v>141</v>
      </c>
      <c r="B191" s="3" t="s">
        <v>169</v>
      </c>
      <c r="C191" s="22">
        <v>30</v>
      </c>
      <c r="D191" s="14">
        <v>19</v>
      </c>
      <c r="E191" s="14">
        <v>25</v>
      </c>
      <c r="F191" s="13"/>
    </row>
    <row r="192" spans="1:6" ht="16.5" customHeight="1">
      <c r="A192" s="4" t="s">
        <v>142</v>
      </c>
      <c r="B192" s="3" t="s">
        <v>170</v>
      </c>
      <c r="C192" s="22">
        <v>30</v>
      </c>
      <c r="D192" s="14">
        <v>18</v>
      </c>
      <c r="E192" s="14">
        <v>30</v>
      </c>
      <c r="F192" s="13"/>
    </row>
    <row r="193" spans="1:6" ht="16.5" customHeight="1">
      <c r="A193" s="4" t="s">
        <v>143</v>
      </c>
      <c r="B193" s="3" t="s">
        <v>171</v>
      </c>
      <c r="C193" s="22">
        <v>14</v>
      </c>
      <c r="D193" s="14">
        <v>9</v>
      </c>
      <c r="E193" s="14">
        <v>12</v>
      </c>
      <c r="F193" s="13"/>
    </row>
    <row r="194" spans="1:6" ht="16.5" customHeight="1">
      <c r="A194" s="4" t="s">
        <v>145</v>
      </c>
      <c r="B194" s="3" t="s">
        <v>172</v>
      </c>
      <c r="C194" s="22">
        <v>1</v>
      </c>
      <c r="D194" s="14">
        <v>0.4</v>
      </c>
      <c r="E194" s="14">
        <v>2</v>
      </c>
      <c r="F194" s="13"/>
    </row>
    <row r="195" spans="1:6" ht="16.5" customHeight="1">
      <c r="A195" s="4" t="s">
        <v>146</v>
      </c>
      <c r="B195" s="3" t="s">
        <v>173</v>
      </c>
      <c r="C195" s="22">
        <v>5</v>
      </c>
      <c r="D195" s="14">
        <v>1.8</v>
      </c>
      <c r="E195" s="14">
        <v>3</v>
      </c>
      <c r="F195" s="13"/>
    </row>
    <row r="196" spans="1:6" ht="16.5" customHeight="1">
      <c r="A196" s="4" t="s">
        <v>147</v>
      </c>
      <c r="B196" s="3" t="s">
        <v>180</v>
      </c>
      <c r="C196" s="22">
        <v>15</v>
      </c>
      <c r="D196" s="14">
        <v>5</v>
      </c>
      <c r="E196" s="14">
        <v>15</v>
      </c>
      <c r="F196" s="13"/>
    </row>
    <row r="197" spans="1:6" ht="16.5" customHeight="1">
      <c r="A197" s="4" t="s">
        <v>148</v>
      </c>
      <c r="B197" s="3" t="s">
        <v>174</v>
      </c>
      <c r="C197" s="22">
        <v>3</v>
      </c>
      <c r="D197" s="14">
        <v>2</v>
      </c>
      <c r="E197" s="14">
        <v>3</v>
      </c>
      <c r="F197" s="13"/>
    </row>
    <row r="198" spans="1:6" ht="16.5" customHeight="1">
      <c r="A198" s="4" t="s">
        <v>149</v>
      </c>
      <c r="B198" s="3" t="s">
        <v>188</v>
      </c>
      <c r="C198" s="22">
        <v>170</v>
      </c>
      <c r="D198" s="14">
        <v>154</v>
      </c>
      <c r="E198" s="14">
        <v>170</v>
      </c>
      <c r="F198" s="13"/>
    </row>
    <row r="199" spans="1:6" ht="16.5" customHeight="1">
      <c r="A199" s="4" t="s">
        <v>150</v>
      </c>
      <c r="B199" s="3" t="s">
        <v>175</v>
      </c>
      <c r="C199" s="22">
        <v>50</v>
      </c>
      <c r="D199" s="14">
        <v>37</v>
      </c>
      <c r="E199" s="14">
        <v>50</v>
      </c>
      <c r="F199" s="13"/>
    </row>
    <row r="200" spans="1:6" ht="16.5" customHeight="1">
      <c r="A200" s="4" t="s">
        <v>281</v>
      </c>
      <c r="B200" s="3" t="s">
        <v>282</v>
      </c>
      <c r="C200" s="22">
        <v>1</v>
      </c>
      <c r="D200" s="14">
        <v>0.3</v>
      </c>
      <c r="E200" s="14">
        <v>1</v>
      </c>
      <c r="F200" s="13"/>
    </row>
    <row r="201" spans="1:6" ht="16.5" customHeight="1">
      <c r="A201" s="4" t="s">
        <v>151</v>
      </c>
      <c r="B201" s="3" t="s">
        <v>342</v>
      </c>
      <c r="C201" s="22">
        <v>8</v>
      </c>
      <c r="D201" s="14">
        <v>6.2</v>
      </c>
      <c r="E201" s="14">
        <v>7</v>
      </c>
      <c r="F201" s="13"/>
    </row>
    <row r="202" spans="1:6" ht="16.5" customHeight="1">
      <c r="A202" s="4" t="s">
        <v>283</v>
      </c>
      <c r="B202" s="3" t="s">
        <v>284</v>
      </c>
      <c r="C202" s="22">
        <v>2.5</v>
      </c>
      <c r="D202" s="14">
        <v>2.5</v>
      </c>
      <c r="E202" s="14">
        <v>3</v>
      </c>
      <c r="F202" s="13"/>
    </row>
    <row r="203" spans="1:6" ht="16.5" customHeight="1">
      <c r="A203" s="4" t="s">
        <v>153</v>
      </c>
      <c r="B203" s="3" t="s">
        <v>176</v>
      </c>
      <c r="C203" s="22">
        <v>31</v>
      </c>
      <c r="D203" s="14">
        <v>27</v>
      </c>
      <c r="E203" s="14">
        <v>30</v>
      </c>
      <c r="F203" s="13"/>
    </row>
    <row r="204" spans="1:6" ht="16.5" customHeight="1">
      <c r="A204" s="4" t="s">
        <v>285</v>
      </c>
      <c r="B204" s="3" t="s">
        <v>286</v>
      </c>
      <c r="C204" s="22">
        <v>4</v>
      </c>
      <c r="D204" s="14">
        <v>4</v>
      </c>
      <c r="E204" s="14">
        <v>5</v>
      </c>
      <c r="F204" s="13"/>
    </row>
    <row r="205" spans="1:6" ht="16.5" customHeight="1">
      <c r="A205" s="4" t="s">
        <v>154</v>
      </c>
      <c r="B205" s="3" t="s">
        <v>177</v>
      </c>
      <c r="C205" s="22">
        <v>11</v>
      </c>
      <c r="D205" s="14">
        <v>10.4</v>
      </c>
      <c r="E205" s="14">
        <v>11</v>
      </c>
      <c r="F205" s="13"/>
    </row>
    <row r="206" spans="1:6" ht="16.5" customHeight="1">
      <c r="A206" s="4" t="s">
        <v>319</v>
      </c>
      <c r="B206" s="3" t="s">
        <v>320</v>
      </c>
      <c r="C206" s="22">
        <v>1</v>
      </c>
      <c r="D206" s="14">
        <v>4</v>
      </c>
      <c r="E206" s="14">
        <v>5</v>
      </c>
      <c r="F206" s="13"/>
    </row>
    <row r="207" spans="1:6" ht="16.5" customHeight="1">
      <c r="A207" s="4" t="s">
        <v>357</v>
      </c>
      <c r="B207" s="3" t="s">
        <v>356</v>
      </c>
      <c r="C207" s="22" t="s">
        <v>355</v>
      </c>
      <c r="D207" s="14" t="s">
        <v>354</v>
      </c>
      <c r="E207" s="14">
        <v>109</v>
      </c>
      <c r="F207" s="13"/>
    </row>
    <row r="208" spans="1:6" ht="16.5" customHeight="1">
      <c r="A208" s="4" t="s">
        <v>152</v>
      </c>
      <c r="B208" s="3" t="s">
        <v>287</v>
      </c>
      <c r="C208" s="22">
        <v>14</v>
      </c>
      <c r="D208" s="14">
        <v>24</v>
      </c>
      <c r="E208" s="14">
        <v>25</v>
      </c>
      <c r="F208" s="13"/>
    </row>
    <row r="209" spans="1:6" ht="16.5" customHeight="1">
      <c r="A209" s="4" t="s">
        <v>144</v>
      </c>
      <c r="B209" s="3" t="s">
        <v>322</v>
      </c>
      <c r="C209" s="22">
        <v>68</v>
      </c>
      <c r="D209" s="14">
        <v>67.2</v>
      </c>
      <c r="E209" s="14">
        <v>70</v>
      </c>
      <c r="F209" s="13"/>
    </row>
    <row r="210" spans="1:6" ht="16.5" customHeight="1">
      <c r="A210" s="4"/>
      <c r="B210" s="3"/>
      <c r="C210" s="36"/>
      <c r="D210" s="37"/>
      <c r="E210" s="14"/>
      <c r="F210" s="13"/>
    </row>
    <row r="211" spans="1:6" ht="16.5" customHeight="1">
      <c r="A211" s="4"/>
      <c r="B211" s="3" t="s">
        <v>323</v>
      </c>
      <c r="C211" s="22"/>
      <c r="D211" s="14"/>
      <c r="E211" s="14"/>
      <c r="F211" s="13"/>
    </row>
    <row r="212" spans="1:6" ht="16.5" customHeight="1">
      <c r="A212" s="4"/>
      <c r="B212" s="3"/>
      <c r="C212" s="22"/>
      <c r="D212" s="14"/>
      <c r="E212" s="14"/>
      <c r="F212" s="13"/>
    </row>
    <row r="213" spans="1:6" ht="16.5" customHeight="1">
      <c r="A213" s="4" t="s">
        <v>325</v>
      </c>
      <c r="B213" s="3" t="s">
        <v>326</v>
      </c>
      <c r="C213" s="22">
        <v>5000</v>
      </c>
      <c r="D213" s="14">
        <v>5000</v>
      </c>
      <c r="E213" s="14"/>
      <c r="F213" s="13"/>
    </row>
    <row r="214" spans="1:6" ht="16.5" customHeight="1">
      <c r="A214" s="4"/>
      <c r="B214" s="3"/>
      <c r="C214" s="22"/>
      <c r="D214" s="14"/>
      <c r="E214" s="14"/>
      <c r="F214" s="13"/>
    </row>
    <row r="215" spans="1:6" ht="16.5" customHeight="1">
      <c r="A215" s="4" t="s">
        <v>157</v>
      </c>
      <c r="B215" s="3" t="s">
        <v>158</v>
      </c>
      <c r="C215" s="22">
        <v>900</v>
      </c>
      <c r="D215" s="14">
        <v>900</v>
      </c>
      <c r="E215" s="14">
        <v>900</v>
      </c>
      <c r="F215" s="13"/>
    </row>
    <row r="216" spans="1:6" ht="16.5" customHeight="1">
      <c r="A216" s="4" t="s">
        <v>324</v>
      </c>
      <c r="B216" s="3" t="s">
        <v>344</v>
      </c>
      <c r="C216" s="22">
        <v>5000</v>
      </c>
      <c r="D216" s="14">
        <v>5000</v>
      </c>
      <c r="E216" s="14"/>
      <c r="F216" s="13"/>
    </row>
    <row r="217" spans="1:6" ht="16.5" customHeight="1">
      <c r="A217" s="4"/>
      <c r="B217" s="3"/>
      <c r="C217" s="14">
        <f>SUM(C54:C216)-C213-C216</f>
        <v>62944.5</v>
      </c>
      <c r="D217" s="14">
        <f>SUM(D54:D216)-D213-D216</f>
        <v>60697.59999999998</v>
      </c>
      <c r="E217" s="14">
        <f>SUM(E54:E216)</f>
        <v>16448</v>
      </c>
      <c r="F217" s="14"/>
    </row>
    <row r="218" spans="1:6" ht="16.5" customHeight="1">
      <c r="A218" s="18"/>
      <c r="B218" s="11"/>
      <c r="C218" s="15"/>
      <c r="D218" s="15"/>
      <c r="E218" s="15"/>
      <c r="F218" s="13"/>
    </row>
    <row r="219" spans="1:6" ht="16.5" customHeight="1">
      <c r="A219" s="18"/>
      <c r="B219" s="11" t="s">
        <v>288</v>
      </c>
      <c r="C219" s="15">
        <f>+C49</f>
        <v>61165</v>
      </c>
      <c r="D219" s="15">
        <f>+D49</f>
        <v>63365</v>
      </c>
      <c r="E219" s="15">
        <f>+E49</f>
        <v>13781</v>
      </c>
      <c r="F219" s="15"/>
    </row>
    <row r="220" spans="2:6" ht="16.5" customHeight="1">
      <c r="B220" t="s">
        <v>289</v>
      </c>
      <c r="C220" s="16">
        <f>+C217</f>
        <v>62944.5</v>
      </c>
      <c r="D220" s="16">
        <f>+D217</f>
        <v>60697.59999999998</v>
      </c>
      <c r="E220" s="16">
        <f>+E217</f>
        <v>16448</v>
      </c>
      <c r="F220" s="16"/>
    </row>
    <row r="221" spans="3:6" ht="16.5" customHeight="1">
      <c r="C221" s="16"/>
      <c r="D221" s="16"/>
      <c r="E221" s="16"/>
      <c r="F221" s="13"/>
    </row>
    <row r="222" spans="2:6" ht="16.5" customHeight="1">
      <c r="B222" t="s">
        <v>369</v>
      </c>
      <c r="C222" s="16"/>
      <c r="D222" s="16">
        <f>+D219-D220</f>
        <v>2667.4000000000233</v>
      </c>
      <c r="E222" s="16">
        <f>+E219-E220</f>
        <v>-2667</v>
      </c>
      <c r="F222" s="16"/>
    </row>
    <row r="223" ht="16.5" customHeight="1">
      <c r="F223" s="13"/>
    </row>
    <row r="224" spans="3:6" ht="16.5" customHeight="1">
      <c r="C224" s="16"/>
      <c r="D224" s="16"/>
      <c r="E224" s="16"/>
      <c r="F224" s="13"/>
    </row>
    <row r="225" spans="3:6" ht="16.5" customHeight="1">
      <c r="C225" s="16"/>
      <c r="D225" s="16"/>
      <c r="E225" s="16"/>
      <c r="F225" s="13"/>
    </row>
    <row r="226" spans="3:6" ht="16.5" customHeight="1">
      <c r="C226" s="16"/>
      <c r="D226" s="16"/>
      <c r="E226" s="16"/>
      <c r="F226" s="13"/>
    </row>
    <row r="227" spans="3:6" ht="16.5" customHeight="1">
      <c r="C227" s="16"/>
      <c r="D227" s="16"/>
      <c r="E227" s="16"/>
      <c r="F227" s="13"/>
    </row>
    <row r="228" spans="3:6" ht="16.5" customHeight="1">
      <c r="C228" s="16"/>
      <c r="D228" s="16"/>
      <c r="E228" s="16"/>
      <c r="F228" s="13"/>
    </row>
    <row r="229" spans="3:6" ht="16.5" customHeight="1">
      <c r="C229" s="16"/>
      <c r="D229" s="16"/>
      <c r="E229" s="16"/>
      <c r="F229" s="13"/>
    </row>
    <row r="230" spans="3:6" ht="16.5" customHeight="1">
      <c r="C230" s="16"/>
      <c r="D230" s="16"/>
      <c r="E230" s="16"/>
      <c r="F230" s="13"/>
    </row>
    <row r="231" spans="1:6" ht="12.75">
      <c r="A231" s="1"/>
      <c r="E231" s="16"/>
      <c r="F231" s="13"/>
    </row>
    <row r="232" spans="1:6" ht="12.75">
      <c r="A232" s="1"/>
      <c r="E232" s="16"/>
      <c r="F232" s="13"/>
    </row>
    <row r="233" spans="1:6" ht="12.75">
      <c r="A233" s="1"/>
      <c r="E233" s="16"/>
      <c r="F233" s="12"/>
    </row>
    <row r="234" spans="1:6" ht="12.75">
      <c r="A234" s="1"/>
      <c r="E234" s="16"/>
      <c r="F234" s="12"/>
    </row>
    <row r="235" spans="1:6" ht="12.75">
      <c r="A235" s="1"/>
      <c r="E235" s="16"/>
      <c r="F235" s="12"/>
    </row>
    <row r="236" spans="1:6" ht="12.75">
      <c r="A236" s="1"/>
      <c r="E236" s="16"/>
      <c r="F236" s="12"/>
    </row>
    <row r="237" spans="1:6" ht="12.75">
      <c r="A237" s="1"/>
      <c r="E237" s="16"/>
      <c r="F237" s="12"/>
    </row>
    <row r="238" spans="1:6" ht="12.75">
      <c r="A238" s="1"/>
      <c r="E238" s="16"/>
      <c r="F238" s="12"/>
    </row>
    <row r="239" spans="5:6" ht="12.75">
      <c r="E239" s="16"/>
      <c r="F239" s="12"/>
    </row>
    <row r="240" spans="1:6" ht="12.75">
      <c r="A240" s="1"/>
      <c r="E240" s="16"/>
      <c r="F240" s="12"/>
    </row>
    <row r="241" spans="1:6" ht="12.75">
      <c r="A241" s="1"/>
      <c r="E241" s="16"/>
      <c r="F241" s="12"/>
    </row>
    <row r="242" spans="1:6" ht="12.75">
      <c r="A242" s="1"/>
      <c r="E242" s="16"/>
      <c r="F242" s="12"/>
    </row>
    <row r="243" spans="1:6" ht="12.75">
      <c r="A243" s="1"/>
      <c r="E243" s="16"/>
      <c r="F243" s="12"/>
    </row>
    <row r="244" spans="1:6" ht="12.75">
      <c r="A244" s="1"/>
      <c r="E244" s="16"/>
      <c r="F244" s="12"/>
    </row>
    <row r="245" spans="1:5" ht="12.75">
      <c r="A245" s="1"/>
      <c r="E245" s="16"/>
    </row>
    <row r="246" spans="1:5" ht="12.75">
      <c r="A246" s="1"/>
      <c r="E246" s="13"/>
    </row>
    <row r="247" spans="1:5" ht="12.75">
      <c r="A247" s="1"/>
      <c r="E247" s="13"/>
    </row>
    <row r="248" spans="1:5" ht="12.75">
      <c r="A248" s="1"/>
      <c r="E248" s="13"/>
    </row>
    <row r="249" ht="12.75">
      <c r="E249" s="13"/>
    </row>
    <row r="250" ht="12.75">
      <c r="E250" s="13"/>
    </row>
    <row r="251" ht="12.75">
      <c r="E251" s="13"/>
    </row>
    <row r="252" ht="12.75">
      <c r="E252" s="13"/>
    </row>
    <row r="253" ht="12.75">
      <c r="E253" s="13"/>
    </row>
    <row r="254" ht="12.75">
      <c r="E254" s="13"/>
    </row>
    <row r="255" ht="12.75">
      <c r="E255" s="13"/>
    </row>
    <row r="256" ht="12.75">
      <c r="E256" s="13"/>
    </row>
    <row r="257" ht="12.75">
      <c r="E257" s="13"/>
    </row>
    <row r="258" ht="12.75">
      <c r="E258" s="13"/>
    </row>
    <row r="259" ht="12.75">
      <c r="E259" s="13"/>
    </row>
    <row r="260" ht="12.75">
      <c r="E260" s="13"/>
    </row>
  </sheetData>
  <sheetProtection/>
  <printOptions/>
  <pageMargins left="0.29" right="0.13" top="0.04" bottom="0.5" header="0.06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3"/>
  <sheetViews>
    <sheetView zoomScalePageLayoutView="0" workbookViewId="0" topLeftCell="A28">
      <selection activeCell="E53" sqref="E53:E230"/>
    </sheetView>
  </sheetViews>
  <sheetFormatPr defaultColWidth="9.00390625" defaultRowHeight="12.75"/>
  <cols>
    <col min="1" max="1" width="9.625" style="43" customWidth="1"/>
    <col min="2" max="2" width="55.625" style="43" customWidth="1"/>
    <col min="3" max="4" width="10.375" style="43" customWidth="1"/>
    <col min="5" max="5" width="10.75390625" style="43" customWidth="1"/>
    <col min="6" max="6" width="5.00390625" style="43" customWidth="1"/>
    <col min="7" max="7" width="12.625" style="43" customWidth="1"/>
    <col min="8" max="16384" width="9.125" style="43" customWidth="1"/>
  </cols>
  <sheetData>
    <row r="2" ht="18">
      <c r="B2" s="44" t="s">
        <v>393</v>
      </c>
    </row>
    <row r="3" ht="16.5" customHeight="1">
      <c r="B3" s="45" t="s">
        <v>36</v>
      </c>
    </row>
    <row r="4" ht="3" customHeight="1"/>
    <row r="5" spans="1:7" ht="16.5" customHeight="1">
      <c r="A5" s="46" t="s">
        <v>0</v>
      </c>
      <c r="B5" s="47" t="s">
        <v>1</v>
      </c>
      <c r="C5" s="48" t="s">
        <v>291</v>
      </c>
      <c r="D5" s="43" t="s">
        <v>391</v>
      </c>
      <c r="E5" s="49" t="s">
        <v>373</v>
      </c>
      <c r="G5" s="50"/>
    </row>
    <row r="6" spans="1:7" ht="16.5" customHeight="1">
      <c r="A6" s="46">
        <v>1111</v>
      </c>
      <c r="B6" s="47" t="s">
        <v>3</v>
      </c>
      <c r="C6" s="51">
        <v>1900</v>
      </c>
      <c r="D6" s="51">
        <v>1800</v>
      </c>
      <c r="E6" s="52">
        <v>1800</v>
      </c>
      <c r="F6" s="50"/>
      <c r="G6" s="53"/>
    </row>
    <row r="7" spans="1:7" ht="16.5" customHeight="1">
      <c r="A7" s="46">
        <v>1112</v>
      </c>
      <c r="B7" s="47" t="s">
        <v>4</v>
      </c>
      <c r="C7" s="51">
        <v>1450</v>
      </c>
      <c r="D7" s="51">
        <v>1490</v>
      </c>
      <c r="E7" s="52">
        <v>1500</v>
      </c>
      <c r="F7" s="50"/>
      <c r="G7" s="53"/>
    </row>
    <row r="8" spans="1:7" ht="16.5" customHeight="1">
      <c r="A8" s="46">
        <v>1113</v>
      </c>
      <c r="B8" s="47" t="s">
        <v>5</v>
      </c>
      <c r="C8" s="51">
        <v>100</v>
      </c>
      <c r="D8" s="51">
        <v>140</v>
      </c>
      <c r="E8" s="52">
        <v>150</v>
      </c>
      <c r="F8" s="50"/>
      <c r="G8" s="53"/>
    </row>
    <row r="9" spans="1:7" ht="16.5" customHeight="1">
      <c r="A9" s="46">
        <v>1119</v>
      </c>
      <c r="B9" s="47" t="s">
        <v>6</v>
      </c>
      <c r="C9" s="51">
        <v>80</v>
      </c>
      <c r="D9" s="51">
        <v>0</v>
      </c>
      <c r="E9" s="52">
        <v>0</v>
      </c>
      <c r="F9" s="50"/>
      <c r="G9" s="53"/>
    </row>
    <row r="10" spans="1:7" ht="16.5" customHeight="1">
      <c r="A10" s="46">
        <v>1121</v>
      </c>
      <c r="B10" s="47" t="s">
        <v>7</v>
      </c>
      <c r="C10" s="51">
        <v>2350</v>
      </c>
      <c r="D10" s="51">
        <f>2582+145</f>
        <v>2727</v>
      </c>
      <c r="E10" s="52">
        <v>2730</v>
      </c>
      <c r="F10" s="50"/>
      <c r="G10" s="53"/>
    </row>
    <row r="11" spans="1:7" ht="16.5" customHeight="1">
      <c r="A11" s="46">
        <v>1122</v>
      </c>
      <c r="B11" s="47" t="s">
        <v>8</v>
      </c>
      <c r="C11" s="51">
        <v>100</v>
      </c>
      <c r="D11" s="51">
        <v>610</v>
      </c>
      <c r="E11" s="52">
        <v>610</v>
      </c>
      <c r="F11" s="50"/>
      <c r="G11" s="53"/>
    </row>
    <row r="12" spans="1:7" ht="16.5" customHeight="1">
      <c r="A12" s="46">
        <v>1211</v>
      </c>
      <c r="B12" s="47" t="s">
        <v>9</v>
      </c>
      <c r="C12" s="51">
        <v>3830</v>
      </c>
      <c r="D12" s="51">
        <f>3153+150</f>
        <v>3303</v>
      </c>
      <c r="E12" s="52">
        <v>3400</v>
      </c>
      <c r="F12" s="50"/>
      <c r="G12" s="53"/>
    </row>
    <row r="13" spans="1:7" ht="16.5" customHeight="1">
      <c r="A13" s="46">
        <v>1511</v>
      </c>
      <c r="B13" s="47" t="s">
        <v>11</v>
      </c>
      <c r="C13" s="51">
        <v>700</v>
      </c>
      <c r="D13" s="51">
        <f>567+262</f>
        <v>829</v>
      </c>
      <c r="E13" s="52">
        <v>830</v>
      </c>
      <c r="F13" s="50"/>
      <c r="G13" s="53"/>
    </row>
    <row r="14" spans="1:7" ht="16.5" customHeight="1">
      <c r="A14" s="46">
        <v>1331</v>
      </c>
      <c r="B14" s="47" t="s">
        <v>12</v>
      </c>
      <c r="C14" s="51">
        <v>25</v>
      </c>
      <c r="D14" s="51">
        <v>7</v>
      </c>
      <c r="E14" s="52">
        <v>10</v>
      </c>
      <c r="F14" s="50"/>
      <c r="G14" s="53"/>
    </row>
    <row r="15" spans="1:7" ht="16.5" customHeight="1">
      <c r="A15" s="46">
        <v>1337</v>
      </c>
      <c r="B15" s="47" t="s">
        <v>13</v>
      </c>
      <c r="C15" s="51">
        <v>700</v>
      </c>
      <c r="D15" s="51">
        <v>705</v>
      </c>
      <c r="E15" s="52">
        <v>705</v>
      </c>
      <c r="F15" s="50"/>
      <c r="G15" s="53"/>
    </row>
    <row r="16" spans="1:7" ht="16.5" customHeight="1">
      <c r="A16" s="46">
        <v>1341</v>
      </c>
      <c r="B16" s="47" t="s">
        <v>14</v>
      </c>
      <c r="C16" s="51">
        <v>32</v>
      </c>
      <c r="D16" s="51">
        <v>35</v>
      </c>
      <c r="E16" s="52">
        <v>34</v>
      </c>
      <c r="F16" s="50"/>
      <c r="G16" s="53"/>
    </row>
    <row r="17" spans="1:7" ht="16.5" customHeight="1">
      <c r="A17" s="46">
        <v>1343</v>
      </c>
      <c r="B17" s="47" t="s">
        <v>15</v>
      </c>
      <c r="C17" s="51">
        <v>6</v>
      </c>
      <c r="D17" s="51">
        <v>6</v>
      </c>
      <c r="E17" s="52">
        <v>6</v>
      </c>
      <c r="F17" s="50"/>
      <c r="G17" s="53"/>
    </row>
    <row r="18" spans="1:7" ht="16.5" customHeight="1">
      <c r="A18" s="46">
        <v>1344</v>
      </c>
      <c r="B18" s="47" t="s">
        <v>401</v>
      </c>
      <c r="C18" s="51">
        <v>80</v>
      </c>
      <c r="D18" s="51">
        <v>152</v>
      </c>
      <c r="E18" s="52">
        <v>80</v>
      </c>
      <c r="F18" s="50"/>
      <c r="G18" s="53"/>
    </row>
    <row r="19" spans="1:8" ht="16.5" customHeight="1">
      <c r="A19" s="46">
        <v>1347</v>
      </c>
      <c r="B19" s="47" t="s">
        <v>17</v>
      </c>
      <c r="C19" s="51">
        <v>40</v>
      </c>
      <c r="D19" s="51">
        <v>30</v>
      </c>
      <c r="E19" s="52">
        <v>30</v>
      </c>
      <c r="F19" s="50"/>
      <c r="G19" s="53"/>
      <c r="H19" s="53"/>
    </row>
    <row r="20" spans="1:7" ht="16.5" customHeight="1">
      <c r="A20" s="46">
        <v>1361</v>
      </c>
      <c r="B20" s="47" t="s">
        <v>18</v>
      </c>
      <c r="C20" s="51">
        <v>60</v>
      </c>
      <c r="D20" s="51">
        <v>43</v>
      </c>
      <c r="E20" s="52">
        <v>42</v>
      </c>
      <c r="F20" s="50"/>
      <c r="G20" s="53"/>
    </row>
    <row r="21" spans="1:7" ht="16.5" customHeight="1">
      <c r="A21" s="46"/>
      <c r="B21" s="54" t="s">
        <v>30</v>
      </c>
      <c r="C21" s="55">
        <f>SUM(C6:C20)</f>
        <v>11453</v>
      </c>
      <c r="D21" s="55">
        <f>SUM(D6:D20)</f>
        <v>11877</v>
      </c>
      <c r="E21" s="55">
        <f>SUM(E6:E20)</f>
        <v>11927</v>
      </c>
      <c r="F21" s="50"/>
      <c r="G21" s="56"/>
    </row>
    <row r="22" spans="1:7" ht="16.5" customHeight="1">
      <c r="A22" s="46">
        <v>2131</v>
      </c>
      <c r="B22" s="47" t="s">
        <v>19</v>
      </c>
      <c r="C22" s="51">
        <v>100</v>
      </c>
      <c r="D22" s="51">
        <v>19</v>
      </c>
      <c r="E22" s="52">
        <v>20</v>
      </c>
      <c r="F22" s="50"/>
      <c r="G22" s="53"/>
    </row>
    <row r="23" spans="1:7" ht="16.5" customHeight="1">
      <c r="A23" s="46">
        <v>2131</v>
      </c>
      <c r="B23" s="47" t="s">
        <v>20</v>
      </c>
      <c r="C23" s="51">
        <v>3</v>
      </c>
      <c r="D23" s="51">
        <v>3</v>
      </c>
      <c r="E23" s="52">
        <v>3</v>
      </c>
      <c r="F23" s="50"/>
      <c r="G23" s="53"/>
    </row>
    <row r="24" spans="1:7" ht="16.5" customHeight="1">
      <c r="A24" s="46">
        <v>2132</v>
      </c>
      <c r="B24" s="47" t="s">
        <v>21</v>
      </c>
      <c r="C24" s="51">
        <v>110</v>
      </c>
      <c r="D24" s="51">
        <v>115</v>
      </c>
      <c r="E24" s="52">
        <v>115</v>
      </c>
      <c r="F24" s="50"/>
      <c r="G24" s="53"/>
    </row>
    <row r="25" spans="1:7" ht="16.5" customHeight="1">
      <c r="A25" s="46">
        <v>2132</v>
      </c>
      <c r="B25" s="47" t="s">
        <v>22</v>
      </c>
      <c r="C25" s="51">
        <v>50</v>
      </c>
      <c r="D25" s="51">
        <v>51</v>
      </c>
      <c r="E25" s="52">
        <v>51</v>
      </c>
      <c r="F25" s="50"/>
      <c r="G25" s="53"/>
    </row>
    <row r="26" spans="1:7" ht="16.5" customHeight="1">
      <c r="A26" s="46">
        <v>2133</v>
      </c>
      <c r="B26" s="47" t="s">
        <v>23</v>
      </c>
      <c r="C26" s="51">
        <v>8</v>
      </c>
      <c r="D26" s="51">
        <v>2</v>
      </c>
      <c r="E26" s="52">
        <v>2</v>
      </c>
      <c r="F26" s="50"/>
      <c r="G26" s="53"/>
    </row>
    <row r="27" spans="1:7" ht="16.5" customHeight="1">
      <c r="A27" s="46">
        <v>2111</v>
      </c>
      <c r="B27" s="47" t="s">
        <v>24</v>
      </c>
      <c r="C27" s="51">
        <v>3</v>
      </c>
      <c r="D27" s="51">
        <v>4</v>
      </c>
      <c r="E27" s="52">
        <v>4</v>
      </c>
      <c r="F27" s="50"/>
      <c r="G27" s="53"/>
    </row>
    <row r="28" spans="1:7" ht="16.5" customHeight="1">
      <c r="A28" s="46">
        <v>2222</v>
      </c>
      <c r="B28" s="47" t="s">
        <v>197</v>
      </c>
      <c r="C28" s="51">
        <v>15</v>
      </c>
      <c r="D28" s="51">
        <v>15</v>
      </c>
      <c r="E28" s="52"/>
      <c r="F28" s="50"/>
      <c r="G28" s="53"/>
    </row>
    <row r="29" spans="1:7" ht="16.5" customHeight="1">
      <c r="A29" s="46">
        <v>2141</v>
      </c>
      <c r="B29" s="47" t="s">
        <v>25</v>
      </c>
      <c r="C29" s="51">
        <v>2</v>
      </c>
      <c r="D29" s="51">
        <v>45</v>
      </c>
      <c r="E29" s="52">
        <v>70</v>
      </c>
      <c r="F29" s="50"/>
      <c r="G29" s="53"/>
    </row>
    <row r="30" spans="1:7" ht="16.5" customHeight="1">
      <c r="A30" s="46">
        <v>2324</v>
      </c>
      <c r="B30" s="47" t="s">
        <v>26</v>
      </c>
      <c r="C30" s="51">
        <v>42</v>
      </c>
      <c r="D30" s="51">
        <v>39</v>
      </c>
      <c r="E30" s="52">
        <v>40</v>
      </c>
      <c r="F30" s="50"/>
      <c r="G30" s="53"/>
    </row>
    <row r="31" spans="1:7" ht="16.5" customHeight="1">
      <c r="A31" s="46">
        <v>2324</v>
      </c>
      <c r="B31" s="47" t="s">
        <v>27</v>
      </c>
      <c r="C31" s="51"/>
      <c r="D31" s="51">
        <v>18</v>
      </c>
      <c r="E31" s="52"/>
      <c r="F31" s="50"/>
      <c r="G31" s="53"/>
    </row>
    <row r="32" spans="1:7" ht="16.5" customHeight="1">
      <c r="A32" s="46">
        <v>2324</v>
      </c>
      <c r="B32" s="47" t="s">
        <v>424</v>
      </c>
      <c r="C32" s="51"/>
      <c r="D32" s="51"/>
      <c r="E32" s="52">
        <v>145</v>
      </c>
      <c r="F32" s="50"/>
      <c r="G32" s="53"/>
    </row>
    <row r="33" spans="1:7" ht="16.5" customHeight="1">
      <c r="A33" s="46">
        <v>2329</v>
      </c>
      <c r="B33" s="47" t="s">
        <v>28</v>
      </c>
      <c r="C33" s="51">
        <v>80</v>
      </c>
      <c r="D33" s="51">
        <f>38+28</f>
        <v>66</v>
      </c>
      <c r="E33" s="52">
        <v>70</v>
      </c>
      <c r="F33" s="50"/>
      <c r="G33" s="53"/>
    </row>
    <row r="34" spans="1:7" ht="16.5" customHeight="1">
      <c r="A34" s="46">
        <v>2460</v>
      </c>
      <c r="B34" s="47" t="s">
        <v>29</v>
      </c>
      <c r="C34" s="51"/>
      <c r="D34" s="51"/>
      <c r="E34" s="52"/>
      <c r="F34" s="50"/>
      <c r="G34" s="53"/>
    </row>
    <row r="35" spans="1:7" ht="16.5" customHeight="1">
      <c r="A35" s="46"/>
      <c r="B35" s="54" t="s">
        <v>30</v>
      </c>
      <c r="C35" s="57">
        <f>SUM(C22:C34)</f>
        <v>413</v>
      </c>
      <c r="D35" s="57">
        <f>SUM(D22:D34)</f>
        <v>377</v>
      </c>
      <c r="E35" s="55">
        <f>SUM(E22:E34)</f>
        <v>520</v>
      </c>
      <c r="F35" s="50"/>
      <c r="G35" s="58"/>
    </row>
    <row r="36" spans="1:7" ht="16.5" customHeight="1">
      <c r="A36" s="46">
        <v>3111</v>
      </c>
      <c r="B36" s="47" t="s">
        <v>31</v>
      </c>
      <c r="C36" s="51">
        <v>200</v>
      </c>
      <c r="D36" s="51">
        <v>329</v>
      </c>
      <c r="E36" s="52">
        <v>2000</v>
      </c>
      <c r="F36" s="50"/>
      <c r="G36" s="53"/>
    </row>
    <row r="37" spans="1:7" ht="16.5" customHeight="1">
      <c r="A37" s="46">
        <v>3112</v>
      </c>
      <c r="B37" s="47" t="s">
        <v>182</v>
      </c>
      <c r="C37" s="51"/>
      <c r="D37" s="51"/>
      <c r="E37" s="52"/>
      <c r="F37" s="50"/>
      <c r="G37" s="53"/>
    </row>
    <row r="38" spans="1:7" ht="16.5" customHeight="1">
      <c r="A38" s="46">
        <v>3119</v>
      </c>
      <c r="B38" s="47" t="s">
        <v>32</v>
      </c>
      <c r="C38" s="51">
        <v>0</v>
      </c>
      <c r="D38" s="51">
        <v>0</v>
      </c>
      <c r="E38" s="52"/>
      <c r="F38" s="50"/>
      <c r="G38" s="53"/>
    </row>
    <row r="39" spans="1:7" ht="16.5" customHeight="1">
      <c r="A39" s="46"/>
      <c r="B39" s="47" t="s">
        <v>330</v>
      </c>
      <c r="C39" s="55">
        <f>SUM(C36:C38)</f>
        <v>200</v>
      </c>
      <c r="D39" s="55">
        <f>SUM(D36:D38)</f>
        <v>329</v>
      </c>
      <c r="E39" s="55">
        <f>SUM(E36:E38)</f>
        <v>2000</v>
      </c>
      <c r="F39" s="50"/>
      <c r="G39" s="56"/>
    </row>
    <row r="40" spans="1:7" ht="16.5" customHeight="1">
      <c r="A40" s="46">
        <v>4111</v>
      </c>
      <c r="B40" s="47" t="s">
        <v>189</v>
      </c>
      <c r="C40" s="59"/>
      <c r="D40" s="59">
        <v>20</v>
      </c>
      <c r="E40" s="52"/>
      <c r="F40" s="50"/>
      <c r="G40" s="53"/>
    </row>
    <row r="41" spans="1:7" ht="16.5" customHeight="1">
      <c r="A41" s="46">
        <v>4121</v>
      </c>
      <c r="B41" s="47" t="s">
        <v>185</v>
      </c>
      <c r="C41" s="51">
        <v>165</v>
      </c>
      <c r="D41" s="51">
        <v>188</v>
      </c>
      <c r="E41" s="52">
        <v>190</v>
      </c>
      <c r="F41" s="50"/>
      <c r="G41" s="53"/>
    </row>
    <row r="42" spans="1:7" ht="16.5" customHeight="1">
      <c r="A42" s="46">
        <v>4121</v>
      </c>
      <c r="B42" s="47" t="s">
        <v>184</v>
      </c>
      <c r="C42" s="51">
        <v>500</v>
      </c>
      <c r="D42" s="51">
        <v>506</v>
      </c>
      <c r="E42" s="52">
        <v>510</v>
      </c>
      <c r="F42" s="50"/>
      <c r="G42" s="53"/>
    </row>
    <row r="43" spans="1:7" ht="16.5" customHeight="1">
      <c r="A43" s="46">
        <v>4112</v>
      </c>
      <c r="B43" s="47" t="s">
        <v>33</v>
      </c>
      <c r="C43" s="51">
        <v>300</v>
      </c>
      <c r="D43" s="51">
        <v>323</v>
      </c>
      <c r="E43" s="52">
        <v>325</v>
      </c>
      <c r="F43" s="50"/>
      <c r="G43" s="53"/>
    </row>
    <row r="44" spans="1:7" ht="16.5" customHeight="1">
      <c r="A44" s="46">
        <v>4116</v>
      </c>
      <c r="B44" s="47" t="s">
        <v>34</v>
      </c>
      <c r="C44" s="51">
        <v>750</v>
      </c>
      <c r="D44" s="51">
        <v>838</v>
      </c>
      <c r="E44" s="52">
        <v>1300</v>
      </c>
      <c r="F44" s="50"/>
      <c r="G44" s="53"/>
    </row>
    <row r="45" spans="1:7" ht="16.5" customHeight="1">
      <c r="A45" s="46">
        <v>4123</v>
      </c>
      <c r="B45" s="47" t="s">
        <v>423</v>
      </c>
      <c r="C45" s="51"/>
      <c r="D45" s="51">
        <f>145+517</f>
        <v>662</v>
      </c>
      <c r="E45" s="52"/>
      <c r="F45" s="50"/>
      <c r="G45" s="53"/>
    </row>
    <row r="46" spans="1:7" ht="16.5" customHeight="1">
      <c r="A46" s="46">
        <v>4122</v>
      </c>
      <c r="B46" s="47" t="s">
        <v>412</v>
      </c>
      <c r="C46" s="51"/>
      <c r="D46" s="51">
        <v>269</v>
      </c>
      <c r="E46" s="52">
        <v>210</v>
      </c>
      <c r="F46" s="50"/>
      <c r="G46" s="53"/>
    </row>
    <row r="47" spans="1:7" ht="16.5" customHeight="1">
      <c r="A47" s="46">
        <v>8115</v>
      </c>
      <c r="B47" s="47" t="s">
        <v>400</v>
      </c>
      <c r="C47" s="51">
        <v>2438</v>
      </c>
      <c r="D47" s="51">
        <v>2438</v>
      </c>
      <c r="E47" s="52">
        <f>+D232</f>
        <v>4060.25</v>
      </c>
      <c r="F47" s="50"/>
      <c r="G47" s="53"/>
    </row>
    <row r="48" spans="1:7" ht="16.5" customHeight="1">
      <c r="A48" s="46"/>
      <c r="B48" s="47" t="s">
        <v>345</v>
      </c>
      <c r="C48" s="55">
        <f>SUM(C40:C47)</f>
        <v>4153</v>
      </c>
      <c r="D48" s="55">
        <f>SUM(D40:D47)</f>
        <v>5244</v>
      </c>
      <c r="E48" s="55">
        <f>SUM(E40:E47)</f>
        <v>6595.25</v>
      </c>
      <c r="F48" s="50"/>
      <c r="G48" s="56"/>
    </row>
    <row r="49" spans="1:7" ht="3" customHeight="1">
      <c r="A49" s="46"/>
      <c r="B49" s="47"/>
      <c r="C49" s="60"/>
      <c r="D49" s="60"/>
      <c r="E49" s="61"/>
      <c r="F49" s="50"/>
      <c r="G49" s="62"/>
    </row>
    <row r="50" spans="1:7" ht="16.5" customHeight="1">
      <c r="A50" s="46"/>
      <c r="B50" s="63" t="s">
        <v>35</v>
      </c>
      <c r="C50" s="64">
        <f>+C21+C35+C39+C48</f>
        <v>16219</v>
      </c>
      <c r="D50" s="64">
        <f>+D21+D35+D39+D48</f>
        <v>17827</v>
      </c>
      <c r="E50" s="64">
        <f>+E21+E35+E39+E48</f>
        <v>21042.25</v>
      </c>
      <c r="F50" s="50"/>
      <c r="G50" s="65"/>
    </row>
    <row r="51" spans="1:7" ht="16.5" customHeight="1">
      <c r="A51" s="66"/>
      <c r="B51" s="67"/>
      <c r="C51" s="68"/>
      <c r="D51" s="68"/>
      <c r="E51" s="65"/>
      <c r="F51" s="50"/>
      <c r="G51" s="65"/>
    </row>
    <row r="52" spans="1:7" ht="16.5" customHeight="1">
      <c r="A52" s="69"/>
      <c r="B52" s="70" t="s">
        <v>37</v>
      </c>
      <c r="C52" s="71"/>
      <c r="D52" s="71"/>
      <c r="E52" s="61"/>
      <c r="F52" s="50"/>
      <c r="G52" s="53"/>
    </row>
    <row r="53" spans="1:7" ht="16.5" customHeight="1">
      <c r="A53" s="46"/>
      <c r="B53" s="47"/>
      <c r="C53" s="72" t="s">
        <v>292</v>
      </c>
      <c r="D53" s="72" t="s">
        <v>391</v>
      </c>
      <c r="E53" s="60" t="s">
        <v>392</v>
      </c>
      <c r="F53" s="50"/>
      <c r="G53" s="53"/>
    </row>
    <row r="54" spans="1:7" ht="16.5" customHeight="1">
      <c r="A54" s="46" t="s">
        <v>331</v>
      </c>
      <c r="B54" s="47" t="s">
        <v>194</v>
      </c>
      <c r="C54" s="51">
        <v>20</v>
      </c>
      <c r="D54" s="51">
        <v>25</v>
      </c>
      <c r="E54" s="60">
        <v>30</v>
      </c>
      <c r="F54" s="50"/>
      <c r="G54" s="53"/>
    </row>
    <row r="55" spans="1:7" ht="16.5" customHeight="1">
      <c r="A55" s="46" t="s">
        <v>41</v>
      </c>
      <c r="B55" s="47" t="s">
        <v>192</v>
      </c>
      <c r="C55" s="51">
        <v>150</v>
      </c>
      <c r="D55" s="51">
        <v>150</v>
      </c>
      <c r="E55" s="60">
        <v>240</v>
      </c>
      <c r="F55" s="50"/>
      <c r="G55" s="53"/>
    </row>
    <row r="56" spans="1:7" ht="16.5" customHeight="1">
      <c r="A56" s="46" t="s">
        <v>42</v>
      </c>
      <c r="B56" s="47" t="s">
        <v>72</v>
      </c>
      <c r="C56" s="51">
        <v>40</v>
      </c>
      <c r="D56" s="51">
        <v>16</v>
      </c>
      <c r="E56" s="60">
        <v>30</v>
      </c>
      <c r="F56" s="50"/>
      <c r="G56" s="53"/>
    </row>
    <row r="57" spans="1:7" ht="16.5" customHeight="1">
      <c r="A57" s="46" t="s">
        <v>295</v>
      </c>
      <c r="B57" s="47" t="s">
        <v>191</v>
      </c>
      <c r="C57" s="51">
        <v>50</v>
      </c>
      <c r="D57" s="51">
        <v>70</v>
      </c>
      <c r="E57" s="60">
        <v>100</v>
      </c>
      <c r="F57" s="50"/>
      <c r="G57" s="53"/>
    </row>
    <row r="58" spans="1:7" ht="16.5" customHeight="1">
      <c r="A58" s="46" t="s">
        <v>198</v>
      </c>
      <c r="B58" s="47" t="s">
        <v>360</v>
      </c>
      <c r="C58" s="51"/>
      <c r="D58" s="51"/>
      <c r="E58" s="60">
        <v>5</v>
      </c>
      <c r="F58" s="50"/>
      <c r="G58" s="53"/>
    </row>
    <row r="59" spans="1:7" ht="16.5" customHeight="1">
      <c r="A59" s="46" t="s">
        <v>332</v>
      </c>
      <c r="B59" s="47" t="s">
        <v>334</v>
      </c>
      <c r="C59" s="51">
        <v>40</v>
      </c>
      <c r="D59" s="51">
        <v>23</v>
      </c>
      <c r="E59" s="60">
        <v>50</v>
      </c>
      <c r="F59" s="50"/>
      <c r="G59" s="53"/>
    </row>
    <row r="60" spans="1:7" ht="16.5" customHeight="1">
      <c r="A60" s="46" t="s">
        <v>193</v>
      </c>
      <c r="B60" s="47" t="s">
        <v>361</v>
      </c>
      <c r="C60" s="51">
        <v>60</v>
      </c>
      <c r="D60" s="51">
        <v>10</v>
      </c>
      <c r="E60" s="60">
        <v>50</v>
      </c>
      <c r="F60" s="50"/>
      <c r="G60" s="53"/>
    </row>
    <row r="61" spans="1:7" ht="16.5" customHeight="1">
      <c r="A61" s="46" t="s">
        <v>335</v>
      </c>
      <c r="B61" s="47" t="s">
        <v>336</v>
      </c>
      <c r="C61" s="51">
        <v>2</v>
      </c>
      <c r="D61" s="51">
        <v>0</v>
      </c>
      <c r="E61" s="60"/>
      <c r="F61" s="50"/>
      <c r="G61" s="53"/>
    </row>
    <row r="62" spans="1:7" ht="16.5" customHeight="1">
      <c r="A62" s="46" t="s">
        <v>333</v>
      </c>
      <c r="B62" s="47" t="s">
        <v>390</v>
      </c>
      <c r="C62" s="51"/>
      <c r="D62" s="51">
        <v>7</v>
      </c>
      <c r="E62" s="60">
        <v>10</v>
      </c>
      <c r="F62" s="50"/>
      <c r="G62" s="53"/>
    </row>
    <row r="63" spans="1:7" ht="16.5" customHeight="1">
      <c r="A63" s="46" t="s">
        <v>387</v>
      </c>
      <c r="B63" s="47" t="s">
        <v>409</v>
      </c>
      <c r="C63" s="51"/>
      <c r="D63" s="51">
        <v>1</v>
      </c>
      <c r="E63" s="60"/>
      <c r="F63" s="50"/>
      <c r="G63" s="53"/>
    </row>
    <row r="64" spans="1:7" ht="16.5" customHeight="1">
      <c r="A64" s="46" t="s">
        <v>39</v>
      </c>
      <c r="B64" s="47" t="s">
        <v>70</v>
      </c>
      <c r="C64" s="51">
        <v>560</v>
      </c>
      <c r="D64" s="51">
        <f>522+47</f>
        <v>569</v>
      </c>
      <c r="E64" s="60">
        <v>659</v>
      </c>
      <c r="F64" s="50"/>
      <c r="G64" s="53"/>
    </row>
    <row r="65" spans="1:7" ht="16.5" customHeight="1">
      <c r="A65" s="46" t="s">
        <v>374</v>
      </c>
      <c r="B65" s="47" t="s">
        <v>375</v>
      </c>
      <c r="C65" s="51"/>
      <c r="D65" s="51">
        <v>29</v>
      </c>
      <c r="E65" s="60">
        <v>15</v>
      </c>
      <c r="F65" s="50"/>
      <c r="G65" s="53"/>
    </row>
    <row r="66" spans="1:7" ht="16.5" customHeight="1">
      <c r="A66" s="46" t="s">
        <v>413</v>
      </c>
      <c r="B66" s="47" t="s">
        <v>414</v>
      </c>
      <c r="C66" s="51"/>
      <c r="D66" s="51">
        <v>46</v>
      </c>
      <c r="E66" s="60"/>
      <c r="F66" s="50"/>
      <c r="G66" s="53"/>
    </row>
    <row r="67" spans="1:7" ht="16.5" customHeight="1">
      <c r="A67" s="46" t="s">
        <v>38</v>
      </c>
      <c r="B67" s="47" t="s">
        <v>408</v>
      </c>
      <c r="C67" s="51">
        <v>6</v>
      </c>
      <c r="D67" s="51">
        <v>210</v>
      </c>
      <c r="E67" s="60">
        <v>10</v>
      </c>
      <c r="F67" s="50"/>
      <c r="G67" s="53"/>
    </row>
    <row r="68" spans="1:7" ht="16.5" customHeight="1">
      <c r="A68" s="46" t="s">
        <v>385</v>
      </c>
      <c r="B68" s="47" t="s">
        <v>386</v>
      </c>
      <c r="C68" s="51"/>
      <c r="D68" s="51"/>
      <c r="E68" s="60">
        <v>0</v>
      </c>
      <c r="F68" s="50"/>
      <c r="G68" s="53"/>
    </row>
    <row r="69" spans="1:7" ht="16.5" customHeight="1">
      <c r="A69" s="46" t="s">
        <v>40</v>
      </c>
      <c r="B69" s="47" t="s">
        <v>71</v>
      </c>
      <c r="C69" s="51">
        <v>8</v>
      </c>
      <c r="D69" s="51">
        <v>8</v>
      </c>
      <c r="E69" s="60">
        <v>10</v>
      </c>
      <c r="F69" s="50"/>
      <c r="G69" s="53"/>
    </row>
    <row r="70" spans="1:7" ht="16.5" customHeight="1">
      <c r="A70" s="46" t="s">
        <v>388</v>
      </c>
      <c r="B70" s="47" t="s">
        <v>410</v>
      </c>
      <c r="C70" s="51"/>
      <c r="D70" s="51">
        <v>21</v>
      </c>
      <c r="E70" s="60">
        <v>20</v>
      </c>
      <c r="F70" s="50"/>
      <c r="G70" s="53"/>
    </row>
    <row r="71" spans="1:7" ht="16.5" customHeight="1">
      <c r="A71" s="46" t="s">
        <v>235</v>
      </c>
      <c r="B71" s="47" t="s">
        <v>236</v>
      </c>
      <c r="C71" s="51">
        <v>1</v>
      </c>
      <c r="D71" s="51">
        <v>0</v>
      </c>
      <c r="E71" s="60">
        <v>1</v>
      </c>
      <c r="F71" s="50"/>
      <c r="G71" s="53"/>
    </row>
    <row r="72" spans="1:7" ht="16.5" customHeight="1">
      <c r="A72" s="46" t="s">
        <v>237</v>
      </c>
      <c r="B72" s="47" t="s">
        <v>238</v>
      </c>
      <c r="C72" s="51">
        <v>15</v>
      </c>
      <c r="D72" s="51">
        <v>0</v>
      </c>
      <c r="E72" s="60">
        <v>15</v>
      </c>
      <c r="F72" s="50"/>
      <c r="G72" s="53"/>
    </row>
    <row r="73" spans="1:7" ht="16.5" customHeight="1">
      <c r="A73" s="46" t="s">
        <v>415</v>
      </c>
      <c r="B73" s="47" t="s">
        <v>422</v>
      </c>
      <c r="C73" s="51"/>
      <c r="D73" s="51">
        <v>12</v>
      </c>
      <c r="E73" s="60"/>
      <c r="F73" s="50"/>
      <c r="G73" s="53"/>
    </row>
    <row r="74" spans="1:7" ht="16.5" customHeight="1">
      <c r="A74" s="46" t="s">
        <v>46</v>
      </c>
      <c r="B74" s="47" t="s">
        <v>204</v>
      </c>
      <c r="C74" s="51">
        <v>480</v>
      </c>
      <c r="D74" s="51">
        <f>434+46</f>
        <v>480</v>
      </c>
      <c r="E74" s="60">
        <v>550</v>
      </c>
      <c r="F74" s="50"/>
      <c r="G74" s="53"/>
    </row>
    <row r="75" spans="1:7" ht="16.5" customHeight="1">
      <c r="A75" s="46" t="s">
        <v>205</v>
      </c>
      <c r="B75" s="47" t="s">
        <v>206</v>
      </c>
      <c r="C75" s="51">
        <v>8</v>
      </c>
      <c r="D75" s="51">
        <v>4</v>
      </c>
      <c r="E75" s="60">
        <v>10</v>
      </c>
      <c r="F75" s="50"/>
      <c r="G75" s="53"/>
    </row>
    <row r="76" spans="1:7" ht="16.5" customHeight="1">
      <c r="A76" s="46" t="s">
        <v>209</v>
      </c>
      <c r="B76" s="47" t="s">
        <v>376</v>
      </c>
      <c r="C76" s="51">
        <v>7</v>
      </c>
      <c r="D76" s="51">
        <v>41</v>
      </c>
      <c r="E76" s="60">
        <v>50</v>
      </c>
      <c r="F76" s="50"/>
      <c r="G76" s="53"/>
    </row>
    <row r="77" spans="1:7" ht="16.5" customHeight="1">
      <c r="A77" s="46" t="s">
        <v>296</v>
      </c>
      <c r="B77" s="47" t="s">
        <v>366</v>
      </c>
      <c r="C77" s="51">
        <v>10</v>
      </c>
      <c r="D77" s="51">
        <v>1</v>
      </c>
      <c r="E77" s="60">
        <v>10</v>
      </c>
      <c r="F77" s="50"/>
      <c r="G77" s="53"/>
    </row>
    <row r="78" spans="1:7" ht="16.5" customHeight="1">
      <c r="A78" s="46" t="s">
        <v>383</v>
      </c>
      <c r="B78" s="47" t="s">
        <v>384</v>
      </c>
      <c r="C78" s="51"/>
      <c r="D78" s="51">
        <v>21</v>
      </c>
      <c r="E78" s="60"/>
      <c r="F78" s="50"/>
      <c r="G78" s="53"/>
    </row>
    <row r="79" spans="1:7" ht="16.5" customHeight="1">
      <c r="A79" s="46" t="s">
        <v>241</v>
      </c>
      <c r="B79" s="47" t="s">
        <v>297</v>
      </c>
      <c r="C79" s="51">
        <v>1</v>
      </c>
      <c r="D79" s="51">
        <v>3</v>
      </c>
      <c r="E79" s="60">
        <v>3</v>
      </c>
      <c r="F79" s="50"/>
      <c r="G79" s="53"/>
    </row>
    <row r="80" spans="1:7" ht="16.5" customHeight="1">
      <c r="A80" s="46" t="s">
        <v>43</v>
      </c>
      <c r="B80" s="47" t="s">
        <v>377</v>
      </c>
      <c r="C80" s="51">
        <v>35</v>
      </c>
      <c r="D80" s="51">
        <v>60</v>
      </c>
      <c r="E80" s="60">
        <v>150</v>
      </c>
      <c r="F80" s="50"/>
      <c r="G80" s="53"/>
    </row>
    <row r="81" spans="1:7" ht="16.5" customHeight="1">
      <c r="A81" s="46" t="s">
        <v>394</v>
      </c>
      <c r="B81" s="47" t="s">
        <v>395</v>
      </c>
      <c r="C81" s="51"/>
      <c r="D81" s="51">
        <v>610</v>
      </c>
      <c r="E81" s="60">
        <v>0</v>
      </c>
      <c r="F81" s="50"/>
      <c r="G81" s="53"/>
    </row>
    <row r="82" spans="1:7" ht="16.5" customHeight="1">
      <c r="A82" s="46" t="s">
        <v>47</v>
      </c>
      <c r="B82" s="47" t="s">
        <v>208</v>
      </c>
      <c r="C82" s="51">
        <v>1414</v>
      </c>
      <c r="D82" s="51">
        <v>1429</v>
      </c>
      <c r="E82" s="60">
        <v>1618</v>
      </c>
      <c r="F82" s="50"/>
      <c r="G82" s="53"/>
    </row>
    <row r="83" spans="1:7" ht="16.5" customHeight="1">
      <c r="A83" s="46" t="s">
        <v>378</v>
      </c>
      <c r="B83" s="47" t="s">
        <v>396</v>
      </c>
      <c r="C83" s="51"/>
      <c r="D83" s="51">
        <v>275</v>
      </c>
      <c r="E83" s="60"/>
      <c r="F83" s="50"/>
      <c r="G83" s="53"/>
    </row>
    <row r="84" spans="1:7" ht="16.5" customHeight="1">
      <c r="A84" s="46" t="s">
        <v>190</v>
      </c>
      <c r="B84" s="47" t="s">
        <v>73</v>
      </c>
      <c r="C84" s="51">
        <v>140</v>
      </c>
      <c r="D84" s="51">
        <f>128+19</f>
        <v>147</v>
      </c>
      <c r="E84" s="60">
        <v>150</v>
      </c>
      <c r="F84" s="50"/>
      <c r="G84" s="53"/>
    </row>
    <row r="85" spans="1:7" ht="16.5" customHeight="1">
      <c r="A85" s="46" t="s">
        <v>50</v>
      </c>
      <c r="B85" s="47" t="s">
        <v>78</v>
      </c>
      <c r="C85" s="51">
        <v>20</v>
      </c>
      <c r="D85" s="51">
        <v>20</v>
      </c>
      <c r="E85" s="60">
        <v>20</v>
      </c>
      <c r="F85" s="50"/>
      <c r="G85" s="53"/>
    </row>
    <row r="86" spans="1:7" ht="16.5" customHeight="1">
      <c r="A86" s="46" t="s">
        <v>51</v>
      </c>
      <c r="B86" s="47" t="s">
        <v>79</v>
      </c>
      <c r="C86" s="51">
        <v>5</v>
      </c>
      <c r="D86" s="51">
        <v>5</v>
      </c>
      <c r="E86" s="60">
        <v>5</v>
      </c>
      <c r="F86" s="50"/>
      <c r="G86" s="53"/>
    </row>
    <row r="87" spans="1:7" ht="16.5" customHeight="1">
      <c r="A87" s="46" t="s">
        <v>52</v>
      </c>
      <c r="B87" s="47" t="s">
        <v>80</v>
      </c>
      <c r="C87" s="51">
        <v>2</v>
      </c>
      <c r="D87" s="51">
        <v>2</v>
      </c>
      <c r="E87" s="60">
        <v>2</v>
      </c>
      <c r="F87" s="50"/>
      <c r="G87" s="53"/>
    </row>
    <row r="88" spans="1:7" ht="16.5" customHeight="1">
      <c r="A88" s="46" t="s">
        <v>397</v>
      </c>
      <c r="B88" s="47" t="s">
        <v>398</v>
      </c>
      <c r="C88" s="51">
        <v>0</v>
      </c>
      <c r="D88" s="51">
        <v>9</v>
      </c>
      <c r="E88" s="60">
        <v>5</v>
      </c>
      <c r="F88" s="50"/>
      <c r="G88" s="53"/>
    </row>
    <row r="89" spans="1:7" ht="16.5" customHeight="1">
      <c r="A89" s="46" t="s">
        <v>212</v>
      </c>
      <c r="B89" s="47" t="s">
        <v>299</v>
      </c>
      <c r="C89" s="51">
        <v>7</v>
      </c>
      <c r="D89" s="51">
        <v>7</v>
      </c>
      <c r="E89" s="60">
        <v>7</v>
      </c>
      <c r="F89" s="50"/>
      <c r="G89" s="53"/>
    </row>
    <row r="90" spans="1:7" ht="16.5" customHeight="1">
      <c r="A90" s="46" t="s">
        <v>53</v>
      </c>
      <c r="B90" s="47" t="s">
        <v>81</v>
      </c>
      <c r="C90" s="51">
        <v>2</v>
      </c>
      <c r="D90" s="51">
        <v>2</v>
      </c>
      <c r="E90" s="60">
        <v>2</v>
      </c>
      <c r="F90" s="50"/>
      <c r="G90" s="53"/>
    </row>
    <row r="91" spans="1:7" ht="16.5" customHeight="1">
      <c r="A91" s="46" t="s">
        <v>242</v>
      </c>
      <c r="B91" s="47" t="s">
        <v>243</v>
      </c>
      <c r="C91" s="51">
        <v>6</v>
      </c>
      <c r="D91" s="51">
        <v>6</v>
      </c>
      <c r="E91" s="60">
        <v>6</v>
      </c>
      <c r="F91" s="50"/>
      <c r="G91" s="53"/>
    </row>
    <row r="92" spans="1:7" ht="16.5" customHeight="1">
      <c r="A92" s="46" t="s">
        <v>109</v>
      </c>
      <c r="B92" s="47" t="s">
        <v>123</v>
      </c>
      <c r="C92" s="51">
        <v>10</v>
      </c>
      <c r="D92" s="51">
        <v>68</v>
      </c>
      <c r="E92" s="60">
        <v>50</v>
      </c>
      <c r="F92" s="50"/>
      <c r="G92" s="53"/>
    </row>
    <row r="93" spans="1:7" ht="16.5" customHeight="1">
      <c r="A93" s="46" t="s">
        <v>110</v>
      </c>
      <c r="B93" s="47" t="s">
        <v>124</v>
      </c>
      <c r="C93" s="51">
        <v>12</v>
      </c>
      <c r="D93" s="51">
        <v>12</v>
      </c>
      <c r="E93" s="60">
        <v>12</v>
      </c>
      <c r="F93" s="50"/>
      <c r="G93" s="53"/>
    </row>
    <row r="94" spans="1:7" ht="16.5" customHeight="1">
      <c r="A94" s="46" t="s">
        <v>247</v>
      </c>
      <c r="B94" s="47" t="s">
        <v>248</v>
      </c>
      <c r="C94" s="51">
        <v>10</v>
      </c>
      <c r="D94" s="51">
        <v>24</v>
      </c>
      <c r="E94" s="60">
        <v>25</v>
      </c>
      <c r="F94" s="50"/>
      <c r="G94" s="53"/>
    </row>
    <row r="95" spans="1:7" ht="16.5" customHeight="1">
      <c r="A95" s="46" t="s">
        <v>249</v>
      </c>
      <c r="B95" s="47" t="s">
        <v>250</v>
      </c>
      <c r="C95" s="51">
        <v>5</v>
      </c>
      <c r="D95" s="51">
        <v>52</v>
      </c>
      <c r="E95" s="60">
        <v>40</v>
      </c>
      <c r="F95" s="50"/>
      <c r="G95" s="53"/>
    </row>
    <row r="96" spans="1:7" ht="16.5" customHeight="1">
      <c r="A96" s="46" t="s">
        <v>54</v>
      </c>
      <c r="B96" s="47" t="s">
        <v>82</v>
      </c>
      <c r="C96" s="51">
        <v>20</v>
      </c>
      <c r="D96" s="51">
        <v>14</v>
      </c>
      <c r="E96" s="60">
        <v>16</v>
      </c>
      <c r="F96" s="50"/>
      <c r="G96" s="53"/>
    </row>
    <row r="97" spans="1:7" ht="16.5" customHeight="1">
      <c r="A97" s="46" t="s">
        <v>300</v>
      </c>
      <c r="B97" s="47" t="s">
        <v>301</v>
      </c>
      <c r="C97" s="51">
        <v>2</v>
      </c>
      <c r="D97" s="51">
        <v>2</v>
      </c>
      <c r="E97" s="60">
        <v>2</v>
      </c>
      <c r="F97" s="50"/>
      <c r="G97" s="53"/>
    </row>
    <row r="98" spans="1:7" ht="16.5" customHeight="1">
      <c r="A98" s="46" t="s">
        <v>213</v>
      </c>
      <c r="B98" s="47" t="s">
        <v>420</v>
      </c>
      <c r="C98" s="51">
        <v>10</v>
      </c>
      <c r="D98" s="51">
        <v>115</v>
      </c>
      <c r="E98" s="60">
        <v>50</v>
      </c>
      <c r="F98" s="50"/>
      <c r="G98" s="53"/>
    </row>
    <row r="99" spans="6:7" ht="16.5" customHeight="1">
      <c r="F99" s="50"/>
      <c r="G99" s="53"/>
    </row>
    <row r="100" spans="1:7" ht="16.5" customHeight="1">
      <c r="A100" s="46" t="s">
        <v>215</v>
      </c>
      <c r="B100" s="47" t="s">
        <v>421</v>
      </c>
      <c r="C100" s="51">
        <v>2</v>
      </c>
      <c r="D100" s="51">
        <v>19</v>
      </c>
      <c r="E100" s="60">
        <v>20</v>
      </c>
      <c r="F100" s="50"/>
      <c r="G100" s="53"/>
    </row>
    <row r="101" spans="1:7" ht="16.5" customHeight="1">
      <c r="A101" s="46" t="s">
        <v>56</v>
      </c>
      <c r="B101" s="47" t="s">
        <v>362</v>
      </c>
      <c r="C101" s="51">
        <v>7</v>
      </c>
      <c r="D101" s="51"/>
      <c r="E101" s="60">
        <v>7</v>
      </c>
      <c r="F101" s="50"/>
      <c r="G101" s="53"/>
    </row>
    <row r="102" spans="1:7" ht="16.5" customHeight="1">
      <c r="A102" s="46" t="s">
        <v>217</v>
      </c>
      <c r="B102" s="47" t="s">
        <v>302</v>
      </c>
      <c r="C102" s="51">
        <v>45</v>
      </c>
      <c r="D102" s="51"/>
      <c r="E102" s="60">
        <v>15</v>
      </c>
      <c r="F102" s="50"/>
      <c r="G102" s="53"/>
    </row>
    <row r="103" spans="1:7" ht="16.5" customHeight="1">
      <c r="A103" s="46" t="s">
        <v>57</v>
      </c>
      <c r="B103" s="47" t="s">
        <v>83</v>
      </c>
      <c r="C103" s="51">
        <v>11</v>
      </c>
      <c r="D103" s="51"/>
      <c r="E103" s="60">
        <f>+E102*1.26-E102</f>
        <v>3.8999999999999986</v>
      </c>
      <c r="F103" s="50"/>
      <c r="G103" s="53"/>
    </row>
    <row r="104" spans="1:7" ht="16.5" customHeight="1">
      <c r="A104" s="46" t="s">
        <v>58</v>
      </c>
      <c r="B104" s="47" t="s">
        <v>84</v>
      </c>
      <c r="C104" s="51">
        <v>4</v>
      </c>
      <c r="D104" s="51"/>
      <c r="E104" s="60">
        <f>+E102*1.09-E102</f>
        <v>1.3500000000000014</v>
      </c>
      <c r="F104" s="50"/>
      <c r="G104" s="53"/>
    </row>
    <row r="105" spans="1:7" ht="16.5" customHeight="1">
      <c r="A105" s="46" t="s">
        <v>350</v>
      </c>
      <c r="B105" s="47" t="s">
        <v>351</v>
      </c>
      <c r="C105" s="51">
        <v>1</v>
      </c>
      <c r="D105" s="51"/>
      <c r="E105" s="60">
        <v>1</v>
      </c>
      <c r="F105" s="50"/>
      <c r="G105" s="53"/>
    </row>
    <row r="106" spans="1:7" ht="16.5" customHeight="1">
      <c r="A106" s="46" t="s">
        <v>218</v>
      </c>
      <c r="B106" s="47" t="s">
        <v>219</v>
      </c>
      <c r="C106" s="51">
        <v>1</v>
      </c>
      <c r="D106" s="51"/>
      <c r="E106" s="60">
        <v>1</v>
      </c>
      <c r="F106" s="50"/>
      <c r="G106" s="53"/>
    </row>
    <row r="107" spans="1:7" ht="16.5" customHeight="1">
      <c r="A107" s="46" t="s">
        <v>59</v>
      </c>
      <c r="B107" s="47" t="s">
        <v>85</v>
      </c>
      <c r="C107" s="51">
        <v>130</v>
      </c>
      <c r="D107" s="51">
        <v>205</v>
      </c>
      <c r="E107" s="60">
        <v>200</v>
      </c>
      <c r="F107" s="50"/>
      <c r="G107" s="53"/>
    </row>
    <row r="108" spans="1:7" ht="16.5" customHeight="1">
      <c r="A108" s="46" t="s">
        <v>60</v>
      </c>
      <c r="B108" s="47" t="s">
        <v>86</v>
      </c>
      <c r="C108" s="51">
        <v>10</v>
      </c>
      <c r="D108" s="51">
        <v>2</v>
      </c>
      <c r="E108" s="60">
        <v>5</v>
      </c>
      <c r="F108" s="50"/>
      <c r="G108" s="53"/>
    </row>
    <row r="109" spans="1:7" ht="16.5" customHeight="1">
      <c r="A109" s="46" t="s">
        <v>61</v>
      </c>
      <c r="B109" s="47" t="s">
        <v>87</v>
      </c>
      <c r="C109" s="51">
        <v>45</v>
      </c>
      <c r="D109" s="51">
        <v>100</v>
      </c>
      <c r="E109" s="60">
        <v>100</v>
      </c>
      <c r="F109" s="50"/>
      <c r="G109" s="53"/>
    </row>
    <row r="110" spans="1:7" ht="16.5" customHeight="1">
      <c r="A110" s="46" t="s">
        <v>220</v>
      </c>
      <c r="B110" s="47" t="s">
        <v>221</v>
      </c>
      <c r="C110" s="51">
        <v>2</v>
      </c>
      <c r="D110" s="51">
        <v>2</v>
      </c>
      <c r="E110" s="60">
        <v>2</v>
      </c>
      <c r="F110" s="50"/>
      <c r="G110" s="53"/>
    </row>
    <row r="111" spans="1:7" ht="16.5" customHeight="1">
      <c r="A111" s="46" t="s">
        <v>222</v>
      </c>
      <c r="B111" s="47" t="s">
        <v>223</v>
      </c>
      <c r="C111" s="51">
        <v>50</v>
      </c>
      <c r="D111" s="51">
        <v>25</v>
      </c>
      <c r="E111" s="60">
        <v>30</v>
      </c>
      <c r="F111" s="50"/>
      <c r="G111" s="53"/>
    </row>
    <row r="112" spans="1:7" ht="16.5" customHeight="1">
      <c r="A112" s="46" t="s">
        <v>226</v>
      </c>
      <c r="B112" s="47" t="s">
        <v>225</v>
      </c>
      <c r="C112" s="51">
        <v>2</v>
      </c>
      <c r="D112" s="51"/>
      <c r="E112" s="60">
        <v>2</v>
      </c>
      <c r="F112" s="50"/>
      <c r="G112" s="53"/>
    </row>
    <row r="113" spans="1:7" ht="16.5" customHeight="1">
      <c r="A113" s="46" t="s">
        <v>224</v>
      </c>
      <c r="B113" s="47" t="s">
        <v>363</v>
      </c>
      <c r="C113" s="51">
        <v>210</v>
      </c>
      <c r="D113" s="51"/>
      <c r="E113" s="60"/>
      <c r="F113" s="50"/>
      <c r="G113" s="53"/>
    </row>
    <row r="114" spans="1:7" ht="16.5" customHeight="1">
      <c r="A114" s="47" t="s">
        <v>227</v>
      </c>
      <c r="B114" s="47" t="s">
        <v>228</v>
      </c>
      <c r="C114" s="51">
        <v>10</v>
      </c>
      <c r="D114" s="51">
        <v>52</v>
      </c>
      <c r="E114" s="60">
        <v>50</v>
      </c>
      <c r="F114" s="50"/>
      <c r="G114" s="53"/>
    </row>
    <row r="115" spans="1:7" ht="16.5" customHeight="1">
      <c r="A115" s="47" t="s">
        <v>416</v>
      </c>
      <c r="B115" s="47" t="s">
        <v>417</v>
      </c>
      <c r="C115" s="51"/>
      <c r="D115" s="51">
        <v>6</v>
      </c>
      <c r="E115" s="60"/>
      <c r="F115" s="50"/>
      <c r="G115" s="53"/>
    </row>
    <row r="116" spans="1:7" ht="16.5" customHeight="1">
      <c r="A116" s="47" t="s">
        <v>303</v>
      </c>
      <c r="B116" s="47" t="s">
        <v>304</v>
      </c>
      <c r="C116" s="51">
        <v>2</v>
      </c>
      <c r="D116" s="51"/>
      <c r="E116" s="60">
        <v>1</v>
      </c>
      <c r="F116" s="50"/>
      <c r="G116" s="53"/>
    </row>
    <row r="117" spans="1:7" ht="16.5" customHeight="1">
      <c r="A117" s="46" t="s">
        <v>229</v>
      </c>
      <c r="B117" s="47" t="s">
        <v>411</v>
      </c>
      <c r="C117" s="73"/>
      <c r="D117" s="73"/>
      <c r="E117" s="60">
        <v>300</v>
      </c>
      <c r="F117" s="50"/>
      <c r="G117" s="53"/>
    </row>
    <row r="118" spans="1:7" ht="16.5" customHeight="1">
      <c r="A118" s="46" t="s">
        <v>244</v>
      </c>
      <c r="B118" s="47" t="s">
        <v>245</v>
      </c>
      <c r="C118" s="51">
        <v>7</v>
      </c>
      <c r="D118" s="51"/>
      <c r="E118" s="60">
        <v>6</v>
      </c>
      <c r="F118" s="50"/>
      <c r="G118" s="53"/>
    </row>
    <row r="119" spans="1:7" ht="16.5" customHeight="1">
      <c r="A119" s="46" t="s">
        <v>246</v>
      </c>
      <c r="B119" s="47" t="s">
        <v>305</v>
      </c>
      <c r="C119" s="51">
        <v>9</v>
      </c>
      <c r="D119" s="51">
        <v>4</v>
      </c>
      <c r="E119" s="60">
        <v>15</v>
      </c>
      <c r="F119" s="50"/>
      <c r="G119" s="53"/>
    </row>
    <row r="120" spans="1:7" ht="16.5" customHeight="1">
      <c r="A120" s="46" t="s">
        <v>358</v>
      </c>
      <c r="B120" s="47" t="s">
        <v>418</v>
      </c>
      <c r="C120" s="51">
        <v>2</v>
      </c>
      <c r="D120" s="51"/>
      <c r="E120" s="60"/>
      <c r="F120" s="50"/>
      <c r="G120" s="53"/>
    </row>
    <row r="121" spans="1:7" ht="16.5" customHeight="1">
      <c r="A121" s="46" t="s">
        <v>68</v>
      </c>
      <c r="B121" s="47" t="s">
        <v>93</v>
      </c>
      <c r="C121" s="51">
        <v>10</v>
      </c>
      <c r="D121" s="51">
        <v>2</v>
      </c>
      <c r="E121" s="60">
        <v>2</v>
      </c>
      <c r="F121" s="50"/>
      <c r="G121" s="53"/>
    </row>
    <row r="122" spans="1:7" ht="16.5" customHeight="1">
      <c r="A122" s="46" t="s">
        <v>306</v>
      </c>
      <c r="B122" s="47" t="s">
        <v>307</v>
      </c>
      <c r="C122" s="51">
        <v>1</v>
      </c>
      <c r="D122" s="51">
        <v>2</v>
      </c>
      <c r="E122" s="60">
        <v>5</v>
      </c>
      <c r="F122" s="50"/>
      <c r="G122" s="53"/>
    </row>
    <row r="123" spans="1:7" ht="16.5" customHeight="1">
      <c r="A123" s="46" t="s">
        <v>230</v>
      </c>
      <c r="B123" s="47" t="s">
        <v>231</v>
      </c>
      <c r="C123" s="51">
        <v>6</v>
      </c>
      <c r="D123" s="51">
        <v>9</v>
      </c>
      <c r="E123" s="60">
        <v>9</v>
      </c>
      <c r="F123" s="50"/>
      <c r="G123" s="53"/>
    </row>
    <row r="124" spans="1:7" ht="16.5" customHeight="1">
      <c r="A124" s="46" t="s">
        <v>232</v>
      </c>
      <c r="B124" s="47" t="s">
        <v>233</v>
      </c>
      <c r="C124" s="51">
        <v>30</v>
      </c>
      <c r="D124" s="51">
        <v>8</v>
      </c>
      <c r="E124" s="60">
        <v>10</v>
      </c>
      <c r="F124" s="50"/>
      <c r="G124" s="53"/>
    </row>
    <row r="125" spans="1:7" ht="16.5" customHeight="1">
      <c r="A125" s="46" t="s">
        <v>94</v>
      </c>
      <c r="B125" s="47" t="s">
        <v>97</v>
      </c>
      <c r="C125" s="51">
        <v>60</v>
      </c>
      <c r="D125" s="51">
        <v>3</v>
      </c>
      <c r="E125" s="60">
        <v>20</v>
      </c>
      <c r="F125" s="50"/>
      <c r="G125" s="53"/>
    </row>
    <row r="126" spans="1:7" ht="16.5" customHeight="1">
      <c r="A126" s="83" t="s">
        <v>431</v>
      </c>
      <c r="B126" s="47" t="s">
        <v>368</v>
      </c>
      <c r="C126" s="51">
        <v>3000</v>
      </c>
      <c r="D126" s="51">
        <f>170+517</f>
        <v>687</v>
      </c>
      <c r="E126" s="60">
        <f>2000-517</f>
        <v>1483</v>
      </c>
      <c r="F126" s="50"/>
      <c r="G126" s="53"/>
    </row>
    <row r="127" spans="1:7" ht="16.5" customHeight="1">
      <c r="A127" s="46" t="s">
        <v>62</v>
      </c>
      <c r="B127" s="47" t="s">
        <v>88</v>
      </c>
      <c r="C127" s="51">
        <v>250</v>
      </c>
      <c r="D127" s="51">
        <v>268</v>
      </c>
      <c r="E127" s="60">
        <v>285</v>
      </c>
      <c r="F127" s="50"/>
      <c r="G127" s="53"/>
    </row>
    <row r="128" spans="1:7" ht="16.5" customHeight="1">
      <c r="A128" s="46" t="s">
        <v>186</v>
      </c>
      <c r="B128" s="47" t="s">
        <v>309</v>
      </c>
      <c r="C128" s="51"/>
      <c r="D128" s="51"/>
      <c r="E128" s="60">
        <v>5</v>
      </c>
      <c r="F128" s="50"/>
      <c r="G128" s="53"/>
    </row>
    <row r="129" spans="1:7" ht="16.5" customHeight="1">
      <c r="A129" s="46" t="s">
        <v>63</v>
      </c>
      <c r="B129" s="47" t="s">
        <v>89</v>
      </c>
      <c r="C129" s="51">
        <v>5</v>
      </c>
      <c r="D129" s="51">
        <v>1</v>
      </c>
      <c r="E129" s="60">
        <v>2</v>
      </c>
      <c r="F129" s="50"/>
      <c r="G129" s="53"/>
    </row>
    <row r="130" spans="1:7" ht="16.5" customHeight="1">
      <c r="A130" s="46" t="s">
        <v>64</v>
      </c>
      <c r="B130" s="47" t="s">
        <v>90</v>
      </c>
      <c r="C130" s="51">
        <v>50</v>
      </c>
      <c r="D130" s="51">
        <f>43+9</f>
        <v>52</v>
      </c>
      <c r="E130" s="60">
        <v>60</v>
      </c>
      <c r="F130" s="50"/>
      <c r="G130" s="53"/>
    </row>
    <row r="131" spans="1:7" ht="16.5" customHeight="1">
      <c r="A131" s="46" t="s">
        <v>65</v>
      </c>
      <c r="B131" s="47" t="s">
        <v>91</v>
      </c>
      <c r="C131" s="51">
        <v>13</v>
      </c>
      <c r="D131" s="51">
        <v>13</v>
      </c>
      <c r="E131" s="60">
        <f>+E130*1.26-E130</f>
        <v>15.599999999999994</v>
      </c>
      <c r="F131" s="50"/>
      <c r="G131" s="53"/>
    </row>
    <row r="132" spans="1:7" ht="16.5" customHeight="1">
      <c r="A132" s="46" t="s">
        <v>66</v>
      </c>
      <c r="B132" s="47" t="s">
        <v>92</v>
      </c>
      <c r="C132" s="51">
        <v>5</v>
      </c>
      <c r="D132" s="51">
        <v>5</v>
      </c>
      <c r="E132" s="60">
        <f>+E130*1.09-E130</f>
        <v>5.400000000000006</v>
      </c>
      <c r="F132" s="50"/>
      <c r="G132" s="53"/>
    </row>
    <row r="133" spans="1:7" ht="16.5" customHeight="1">
      <c r="A133" s="46" t="s">
        <v>308</v>
      </c>
      <c r="B133" s="47" t="s">
        <v>310</v>
      </c>
      <c r="C133" s="51">
        <v>30</v>
      </c>
      <c r="D133" s="51">
        <v>30</v>
      </c>
      <c r="E133" s="60">
        <v>20</v>
      </c>
      <c r="F133" s="50"/>
      <c r="G133" s="53"/>
    </row>
    <row r="134" spans="1:7" ht="16.5" customHeight="1">
      <c r="A134" s="46" t="s">
        <v>95</v>
      </c>
      <c r="B134" s="47" t="s">
        <v>98</v>
      </c>
      <c r="C134" s="51">
        <v>2</v>
      </c>
      <c r="D134" s="51">
        <v>1</v>
      </c>
      <c r="E134" s="60">
        <v>2</v>
      </c>
      <c r="F134" s="50"/>
      <c r="G134" s="53"/>
    </row>
    <row r="135" spans="1:7" ht="16.5" customHeight="1">
      <c r="A135" s="46" t="s">
        <v>187</v>
      </c>
      <c r="B135" s="47" t="s">
        <v>234</v>
      </c>
      <c r="C135" s="51">
        <v>5</v>
      </c>
      <c r="D135" s="51">
        <v>1</v>
      </c>
      <c r="E135" s="60">
        <v>5</v>
      </c>
      <c r="F135" s="50"/>
      <c r="G135" s="53"/>
    </row>
    <row r="136" spans="1:7" ht="16.5" customHeight="1">
      <c r="A136" s="46" t="s">
        <v>425</v>
      </c>
      <c r="B136" s="47" t="s">
        <v>426</v>
      </c>
      <c r="C136" s="51"/>
      <c r="D136" s="51">
        <v>45</v>
      </c>
      <c r="E136" s="60">
        <v>100</v>
      </c>
      <c r="F136" s="50"/>
      <c r="G136" s="53"/>
    </row>
    <row r="137" spans="1:7" ht="16.5" customHeight="1">
      <c r="A137" s="46" t="s">
        <v>104</v>
      </c>
      <c r="B137" s="47" t="s">
        <v>118</v>
      </c>
      <c r="C137" s="51">
        <v>700</v>
      </c>
      <c r="D137" s="51">
        <f>626+100</f>
        <v>726</v>
      </c>
      <c r="E137" s="60">
        <v>1020</v>
      </c>
      <c r="F137" s="50"/>
      <c r="G137" s="53"/>
    </row>
    <row r="138" spans="1:7" ht="16.5" customHeight="1">
      <c r="A138" s="46" t="s">
        <v>105</v>
      </c>
      <c r="B138" s="47" t="s">
        <v>119</v>
      </c>
      <c r="C138" s="51">
        <v>182</v>
      </c>
      <c r="D138" s="60">
        <f>D137*1.26-D137</f>
        <v>188.76</v>
      </c>
      <c r="E138" s="60">
        <f>E137*1.26-E137</f>
        <v>265.20000000000005</v>
      </c>
      <c r="F138" s="50"/>
      <c r="G138" s="53"/>
    </row>
    <row r="139" spans="1:7" ht="16.5" customHeight="1">
      <c r="A139" s="46" t="s">
        <v>106</v>
      </c>
      <c r="B139" s="47" t="s">
        <v>120</v>
      </c>
      <c r="C139" s="51">
        <v>63</v>
      </c>
      <c r="D139" s="60">
        <f>+D137*1.09-D137</f>
        <v>65.34000000000003</v>
      </c>
      <c r="E139" s="60">
        <f>+E137*1.09-E137</f>
        <v>91.80000000000018</v>
      </c>
      <c r="F139" s="50"/>
      <c r="G139" s="53"/>
    </row>
    <row r="140" spans="1:7" ht="16.5" customHeight="1">
      <c r="A140" s="46" t="s">
        <v>346</v>
      </c>
      <c r="B140" s="47" t="s">
        <v>347</v>
      </c>
      <c r="C140" s="51">
        <v>3</v>
      </c>
      <c r="D140" s="51">
        <v>2</v>
      </c>
      <c r="E140" s="60">
        <v>3</v>
      </c>
      <c r="F140" s="50"/>
      <c r="G140" s="53"/>
    </row>
    <row r="141" spans="1:7" ht="16.5" customHeight="1">
      <c r="A141" s="46" t="s">
        <v>311</v>
      </c>
      <c r="B141" s="47" t="s">
        <v>312</v>
      </c>
      <c r="C141" s="51">
        <v>2</v>
      </c>
      <c r="D141" s="51">
        <v>2</v>
      </c>
      <c r="E141" s="60">
        <v>2</v>
      </c>
      <c r="F141" s="50"/>
      <c r="G141" s="53"/>
    </row>
    <row r="142" spans="1:7" ht="16.5" customHeight="1">
      <c r="A142" s="46" t="s">
        <v>108</v>
      </c>
      <c r="B142" s="47" t="s">
        <v>122</v>
      </c>
      <c r="C142" s="51">
        <v>2</v>
      </c>
      <c r="D142" s="51">
        <v>9</v>
      </c>
      <c r="E142" s="60">
        <v>5</v>
      </c>
      <c r="F142" s="50"/>
      <c r="G142" s="53"/>
    </row>
    <row r="143" spans="1:7" ht="16.5" customHeight="1">
      <c r="A143" s="74" t="s">
        <v>379</v>
      </c>
      <c r="B143" s="75" t="s">
        <v>380</v>
      </c>
      <c r="C143" s="76"/>
      <c r="D143" s="76"/>
      <c r="E143" s="60">
        <v>1</v>
      </c>
      <c r="F143" s="50"/>
      <c r="G143" s="53"/>
    </row>
    <row r="144" spans="1:7" ht="16.5" customHeight="1">
      <c r="A144" s="46" t="s">
        <v>107</v>
      </c>
      <c r="B144" s="47" t="s">
        <v>121</v>
      </c>
      <c r="C144" s="51">
        <v>10</v>
      </c>
      <c r="D144" s="51">
        <v>33</v>
      </c>
      <c r="E144" s="60">
        <v>25</v>
      </c>
      <c r="F144" s="50"/>
      <c r="G144" s="53"/>
    </row>
    <row r="145" spans="1:7" ht="16.5" customHeight="1">
      <c r="A145" s="46" t="s">
        <v>251</v>
      </c>
      <c r="B145" s="47" t="s">
        <v>252</v>
      </c>
      <c r="C145" s="51">
        <v>15</v>
      </c>
      <c r="D145" s="51"/>
      <c r="E145" s="60">
        <v>15</v>
      </c>
      <c r="F145" s="50"/>
      <c r="G145" s="53"/>
    </row>
    <row r="146" spans="1:7" ht="16.5" customHeight="1">
      <c r="A146" s="46"/>
      <c r="B146" s="47"/>
      <c r="C146" s="51"/>
      <c r="D146" s="51"/>
      <c r="E146" s="60"/>
      <c r="F146" s="50"/>
      <c r="G146" s="53"/>
    </row>
    <row r="147" spans="1:7" ht="16.5" customHeight="1">
      <c r="A147" s="46"/>
      <c r="B147" s="47"/>
      <c r="C147" s="51"/>
      <c r="D147" s="51"/>
      <c r="E147" s="60"/>
      <c r="F147" s="50"/>
      <c r="G147" s="53"/>
    </row>
    <row r="148" spans="1:7" ht="16.5" customHeight="1">
      <c r="A148" s="46" t="s">
        <v>253</v>
      </c>
      <c r="B148" s="47" t="s">
        <v>254</v>
      </c>
      <c r="C148" s="51">
        <v>35</v>
      </c>
      <c r="D148" s="51">
        <v>18</v>
      </c>
      <c r="E148" s="60">
        <v>30</v>
      </c>
      <c r="F148" s="50"/>
      <c r="G148" s="53"/>
    </row>
    <row r="149" spans="1:7" ht="16.5" customHeight="1">
      <c r="A149" s="46" t="s">
        <v>99</v>
      </c>
      <c r="B149" s="47" t="s">
        <v>255</v>
      </c>
      <c r="C149" s="51">
        <v>50</v>
      </c>
      <c r="D149" s="51">
        <v>75</v>
      </c>
      <c r="E149" s="60">
        <v>75</v>
      </c>
      <c r="F149" s="50"/>
      <c r="G149" s="53"/>
    </row>
    <row r="150" spans="1:7" ht="16.5" customHeight="1">
      <c r="A150" s="46" t="s">
        <v>111</v>
      </c>
      <c r="B150" s="47" t="s">
        <v>256</v>
      </c>
      <c r="C150" s="51">
        <v>7</v>
      </c>
      <c r="D150" s="51">
        <v>7</v>
      </c>
      <c r="E150" s="60">
        <v>7</v>
      </c>
      <c r="F150" s="50"/>
      <c r="G150" s="53"/>
    </row>
    <row r="151" spans="1:7" ht="16.5" customHeight="1">
      <c r="A151" s="46" t="s">
        <v>102</v>
      </c>
      <c r="B151" s="47" t="s">
        <v>257</v>
      </c>
      <c r="C151" s="51">
        <v>20</v>
      </c>
      <c r="D151" s="51">
        <v>5</v>
      </c>
      <c r="E151" s="60">
        <v>20</v>
      </c>
      <c r="F151" s="50"/>
      <c r="G151" s="53"/>
    </row>
    <row r="152" spans="1:7" ht="16.5" customHeight="1">
      <c r="A152" s="46" t="s">
        <v>103</v>
      </c>
      <c r="B152" s="47" t="s">
        <v>258</v>
      </c>
      <c r="C152" s="51">
        <v>25</v>
      </c>
      <c r="D152" s="51">
        <v>30</v>
      </c>
      <c r="E152" s="60">
        <v>30</v>
      </c>
      <c r="F152" s="50"/>
      <c r="G152" s="53"/>
    </row>
    <row r="153" spans="1:7" ht="16.5" customHeight="1">
      <c r="A153" s="46" t="s">
        <v>399</v>
      </c>
      <c r="B153" s="47" t="s">
        <v>419</v>
      </c>
      <c r="C153" s="51"/>
      <c r="D153" s="51">
        <v>42</v>
      </c>
      <c r="E153" s="60"/>
      <c r="F153" s="50"/>
      <c r="G153" s="53"/>
    </row>
    <row r="154" spans="1:7" ht="16.5" customHeight="1">
      <c r="A154" s="46" t="s">
        <v>101</v>
      </c>
      <c r="B154" s="47" t="s">
        <v>260</v>
      </c>
      <c r="C154" s="51">
        <v>1</v>
      </c>
      <c r="D154" s="51">
        <v>1</v>
      </c>
      <c r="E154" s="60">
        <v>2</v>
      </c>
      <c r="F154" s="50"/>
      <c r="G154" s="53"/>
    </row>
    <row r="155" spans="1:7" ht="16.5" customHeight="1">
      <c r="A155" s="46" t="s">
        <v>112</v>
      </c>
      <c r="B155" s="47" t="s">
        <v>321</v>
      </c>
      <c r="C155" s="51">
        <v>130</v>
      </c>
      <c r="D155" s="51">
        <v>636</v>
      </c>
      <c r="E155" s="60">
        <v>500</v>
      </c>
      <c r="F155" s="50"/>
      <c r="G155" s="53"/>
    </row>
    <row r="156" spans="1:7" ht="16.5" customHeight="1">
      <c r="A156" s="46" t="s">
        <v>428</v>
      </c>
      <c r="B156" s="47" t="s">
        <v>429</v>
      </c>
      <c r="C156" s="51"/>
      <c r="D156" s="51">
        <v>345</v>
      </c>
      <c r="E156" s="60"/>
      <c r="F156" s="50"/>
      <c r="G156" s="53"/>
    </row>
    <row r="157" spans="1:7" ht="16.5" customHeight="1">
      <c r="A157" s="46" t="s">
        <v>261</v>
      </c>
      <c r="B157" s="47" t="s">
        <v>262</v>
      </c>
      <c r="C157" s="51"/>
      <c r="D157" s="51">
        <v>42</v>
      </c>
      <c r="E157" s="60">
        <v>65</v>
      </c>
      <c r="F157" s="50"/>
      <c r="G157" s="53"/>
    </row>
    <row r="158" spans="1:7" ht="16.5" customHeight="1">
      <c r="A158" s="46" t="s">
        <v>96</v>
      </c>
      <c r="B158" s="47" t="s">
        <v>313</v>
      </c>
      <c r="C158" s="51">
        <v>70</v>
      </c>
      <c r="D158" s="51">
        <v>77</v>
      </c>
      <c r="E158" s="60">
        <v>75</v>
      </c>
      <c r="F158" s="50"/>
      <c r="G158" s="53"/>
    </row>
    <row r="159" spans="1:7" ht="16.5" customHeight="1">
      <c r="A159" s="46" t="s">
        <v>371</v>
      </c>
      <c r="B159" s="47" t="s">
        <v>372</v>
      </c>
      <c r="C159" s="51">
        <v>500</v>
      </c>
      <c r="D159" s="51">
        <v>0</v>
      </c>
      <c r="E159" s="60">
        <v>500</v>
      </c>
      <c r="F159" s="50"/>
      <c r="G159" s="53"/>
    </row>
    <row r="160" spans="1:7" ht="16.5" customHeight="1">
      <c r="A160" s="46" t="s">
        <v>100</v>
      </c>
      <c r="B160" s="47" t="s">
        <v>367</v>
      </c>
      <c r="C160" s="51">
        <f>2261+598</f>
        <v>2859</v>
      </c>
      <c r="D160" s="51">
        <v>17</v>
      </c>
      <c r="E160" s="60">
        <f>7621+5-13-125+82-13-250</f>
        <v>7307</v>
      </c>
      <c r="F160" s="50"/>
      <c r="G160" s="53"/>
    </row>
    <row r="161" spans="1:7" ht="16.5" customHeight="1">
      <c r="A161" s="46" t="s">
        <v>201</v>
      </c>
      <c r="B161" s="47" t="s">
        <v>315</v>
      </c>
      <c r="C161" s="51">
        <v>10</v>
      </c>
      <c r="D161" s="51">
        <v>38</v>
      </c>
      <c r="E161" s="60">
        <v>38</v>
      </c>
      <c r="F161" s="50"/>
      <c r="G161" s="53"/>
    </row>
    <row r="162" spans="1:7" ht="16.5" customHeight="1">
      <c r="A162" s="46" t="s">
        <v>48</v>
      </c>
      <c r="B162" s="47" t="s">
        <v>76</v>
      </c>
      <c r="C162" s="51">
        <v>15</v>
      </c>
      <c r="D162" s="51">
        <v>17</v>
      </c>
      <c r="E162" s="60">
        <v>17</v>
      </c>
      <c r="F162" s="50"/>
      <c r="G162" s="53"/>
    </row>
    <row r="163" spans="1:7" ht="16.5" customHeight="1">
      <c r="A163" s="46" t="s">
        <v>202</v>
      </c>
      <c r="B163" s="47" t="s">
        <v>203</v>
      </c>
      <c r="C163" s="51">
        <v>3</v>
      </c>
      <c r="D163" s="51">
        <v>0</v>
      </c>
      <c r="E163" s="60"/>
      <c r="F163" s="50"/>
      <c r="G163" s="53"/>
    </row>
    <row r="164" spans="1:7" ht="16.5" customHeight="1">
      <c r="A164" s="46" t="s">
        <v>183</v>
      </c>
      <c r="B164" s="47" t="s">
        <v>75</v>
      </c>
      <c r="C164" s="51">
        <v>630</v>
      </c>
      <c r="D164" s="51">
        <v>677</v>
      </c>
      <c r="E164" s="60">
        <v>680</v>
      </c>
      <c r="F164" s="50"/>
      <c r="G164" s="53"/>
    </row>
    <row r="165" spans="1:7" ht="16.5" customHeight="1">
      <c r="A165" s="46" t="s">
        <v>49</v>
      </c>
      <c r="B165" s="47" t="s">
        <v>77</v>
      </c>
      <c r="C165" s="51">
        <v>5</v>
      </c>
      <c r="D165" s="51">
        <v>0</v>
      </c>
      <c r="E165" s="60">
        <v>5</v>
      </c>
      <c r="F165" s="50"/>
      <c r="G165" s="53"/>
    </row>
    <row r="166" spans="1:7" ht="16.5" customHeight="1">
      <c r="A166" s="46" t="s">
        <v>199</v>
      </c>
      <c r="B166" s="47" t="s">
        <v>200</v>
      </c>
      <c r="C166" s="51">
        <v>40</v>
      </c>
      <c r="D166" s="51">
        <v>38</v>
      </c>
      <c r="E166" s="60">
        <v>50</v>
      </c>
      <c r="F166" s="50"/>
      <c r="G166" s="53"/>
    </row>
    <row r="167" spans="1:7" ht="16.5" customHeight="1">
      <c r="A167" s="46" t="s">
        <v>210</v>
      </c>
      <c r="B167" s="47" t="s">
        <v>211</v>
      </c>
      <c r="C167" s="51">
        <v>40</v>
      </c>
      <c r="D167" s="51"/>
      <c r="E167" s="60">
        <v>5</v>
      </c>
      <c r="F167" s="50"/>
      <c r="G167" s="53"/>
    </row>
    <row r="168" spans="1:7" ht="16.5" customHeight="1">
      <c r="A168" s="46" t="s">
        <v>113</v>
      </c>
      <c r="B168" s="47" t="s">
        <v>125</v>
      </c>
      <c r="C168" s="51">
        <v>10</v>
      </c>
      <c r="D168" s="51">
        <v>19</v>
      </c>
      <c r="E168" s="60">
        <v>20</v>
      </c>
      <c r="F168" s="50"/>
      <c r="G168" s="53"/>
    </row>
    <row r="169" spans="1:7" ht="16.5" customHeight="1">
      <c r="A169" s="46" t="s">
        <v>114</v>
      </c>
      <c r="B169" s="47" t="s">
        <v>126</v>
      </c>
      <c r="C169" s="51">
        <v>10</v>
      </c>
      <c r="D169" s="51">
        <v>1</v>
      </c>
      <c r="E169" s="60">
        <v>5</v>
      </c>
      <c r="F169" s="50"/>
      <c r="G169" s="53"/>
    </row>
    <row r="170" spans="1:7" ht="16.5" customHeight="1">
      <c r="A170" s="46" t="s">
        <v>263</v>
      </c>
      <c r="B170" s="47" t="s">
        <v>264</v>
      </c>
      <c r="C170" s="51">
        <v>20</v>
      </c>
      <c r="D170" s="51">
        <v>214</v>
      </c>
      <c r="E170" s="60">
        <v>200</v>
      </c>
      <c r="F170" s="50"/>
      <c r="G170" s="53"/>
    </row>
    <row r="171" spans="1:7" ht="16.5" customHeight="1">
      <c r="A171" s="46" t="s">
        <v>44</v>
      </c>
      <c r="B171" s="47" t="s">
        <v>74</v>
      </c>
      <c r="C171" s="51">
        <v>6</v>
      </c>
      <c r="D171" s="51">
        <v>5</v>
      </c>
      <c r="E171" s="60">
        <v>5</v>
      </c>
      <c r="F171" s="50"/>
      <c r="G171" s="53"/>
    </row>
    <row r="172" spans="1:7" ht="16.5" customHeight="1">
      <c r="A172" s="46" t="s">
        <v>155</v>
      </c>
      <c r="B172" s="47" t="s">
        <v>178</v>
      </c>
      <c r="C172" s="51">
        <v>2</v>
      </c>
      <c r="D172" s="51">
        <v>1</v>
      </c>
      <c r="E172" s="60">
        <v>2</v>
      </c>
      <c r="F172" s="50"/>
      <c r="G172" s="53"/>
    </row>
    <row r="173" spans="1:7" ht="16.5" customHeight="1">
      <c r="A173" s="46" t="s">
        <v>156</v>
      </c>
      <c r="B173" s="47" t="s">
        <v>179</v>
      </c>
      <c r="C173" s="51">
        <v>5</v>
      </c>
      <c r="D173" s="51">
        <v>18</v>
      </c>
      <c r="E173" s="60">
        <v>20</v>
      </c>
      <c r="F173" s="50"/>
      <c r="G173" s="53"/>
    </row>
    <row r="174" spans="1:7" ht="16.5" customHeight="1">
      <c r="A174" s="46" t="s">
        <v>265</v>
      </c>
      <c r="B174" s="47" t="s">
        <v>266</v>
      </c>
      <c r="C174" s="51">
        <v>1</v>
      </c>
      <c r="D174" s="51">
        <v>3</v>
      </c>
      <c r="E174" s="60">
        <v>3</v>
      </c>
      <c r="F174" s="50"/>
      <c r="G174" s="53"/>
    </row>
    <row r="175" spans="1:7" ht="16.5" customHeight="1">
      <c r="A175" s="46" t="s">
        <v>316</v>
      </c>
      <c r="B175" s="47" t="s">
        <v>317</v>
      </c>
      <c r="C175" s="51">
        <v>10</v>
      </c>
      <c r="D175" s="51"/>
      <c r="E175" s="60">
        <v>10</v>
      </c>
      <c r="F175" s="50"/>
      <c r="G175" s="53"/>
    </row>
    <row r="176" spans="1:7" ht="16.5" customHeight="1">
      <c r="A176" s="46" t="s">
        <v>340</v>
      </c>
      <c r="B176" s="47" t="s">
        <v>318</v>
      </c>
      <c r="C176" s="51">
        <v>1</v>
      </c>
      <c r="D176" s="51"/>
      <c r="E176" s="60">
        <v>1</v>
      </c>
      <c r="F176" s="50"/>
      <c r="G176" s="53"/>
    </row>
    <row r="177" spans="1:7" ht="16.5" customHeight="1">
      <c r="A177" s="46" t="s">
        <v>267</v>
      </c>
      <c r="B177" s="47" t="s">
        <v>268</v>
      </c>
      <c r="C177" s="51">
        <v>1</v>
      </c>
      <c r="D177" s="51"/>
      <c r="E177" s="60">
        <v>1</v>
      </c>
      <c r="F177" s="50"/>
      <c r="G177" s="53"/>
    </row>
    <row r="178" spans="1:7" ht="16.5" customHeight="1">
      <c r="A178" s="46" t="s">
        <v>269</v>
      </c>
      <c r="B178" s="47" t="s">
        <v>270</v>
      </c>
      <c r="C178" s="51">
        <v>10</v>
      </c>
      <c r="D178" s="51">
        <v>16</v>
      </c>
      <c r="E178" s="60">
        <v>16</v>
      </c>
      <c r="F178" s="50"/>
      <c r="G178" s="53"/>
    </row>
    <row r="179" spans="1:7" ht="16.5" customHeight="1">
      <c r="A179" s="46" t="s">
        <v>115</v>
      </c>
      <c r="B179" s="47" t="s">
        <v>127</v>
      </c>
      <c r="C179" s="51">
        <v>700</v>
      </c>
      <c r="D179" s="51">
        <v>700</v>
      </c>
      <c r="E179" s="60">
        <v>700</v>
      </c>
      <c r="F179" s="50"/>
      <c r="G179" s="53"/>
    </row>
    <row r="180" spans="1:7" ht="16.5" customHeight="1">
      <c r="A180" s="46" t="s">
        <v>271</v>
      </c>
      <c r="B180" s="47" t="s">
        <v>272</v>
      </c>
      <c r="C180" s="51">
        <v>2</v>
      </c>
      <c r="D180" s="51">
        <v>2</v>
      </c>
      <c r="E180" s="60">
        <v>2</v>
      </c>
      <c r="F180" s="50"/>
      <c r="G180" s="53"/>
    </row>
    <row r="181" spans="1:7" ht="16.5" customHeight="1">
      <c r="A181" s="46" t="s">
        <v>116</v>
      </c>
      <c r="B181" s="47" t="s">
        <v>119</v>
      </c>
      <c r="C181" s="51">
        <v>120</v>
      </c>
      <c r="D181" s="51">
        <v>120</v>
      </c>
      <c r="E181" s="60">
        <v>120</v>
      </c>
      <c r="F181" s="50"/>
      <c r="G181" s="53"/>
    </row>
    <row r="182" spans="1:7" ht="16.5" customHeight="1">
      <c r="A182" s="46" t="s">
        <v>117</v>
      </c>
      <c r="B182" s="47" t="s">
        <v>120</v>
      </c>
      <c r="C182" s="51">
        <v>40</v>
      </c>
      <c r="D182" s="51">
        <v>40</v>
      </c>
      <c r="E182" s="60">
        <v>40</v>
      </c>
      <c r="F182" s="50"/>
      <c r="G182" s="53"/>
    </row>
    <row r="183" spans="1:7" ht="16.5" customHeight="1">
      <c r="A183" s="46" t="s">
        <v>348</v>
      </c>
      <c r="B183" s="47" t="s">
        <v>349</v>
      </c>
      <c r="C183" s="51">
        <v>2</v>
      </c>
      <c r="D183" s="51">
        <v>2</v>
      </c>
      <c r="E183" s="60">
        <v>2</v>
      </c>
      <c r="F183" s="50"/>
      <c r="G183" s="53"/>
    </row>
    <row r="184" spans="1:7" ht="16.5" customHeight="1">
      <c r="A184" s="46" t="s">
        <v>129</v>
      </c>
      <c r="B184" s="47" t="s">
        <v>128</v>
      </c>
      <c r="C184" s="51">
        <v>2</v>
      </c>
      <c r="D184" s="51">
        <v>1</v>
      </c>
      <c r="E184" s="60">
        <v>2</v>
      </c>
      <c r="F184" s="50"/>
      <c r="G184" s="53"/>
    </row>
    <row r="185" spans="1:7" ht="16.5" customHeight="1">
      <c r="A185" s="46" t="s">
        <v>405</v>
      </c>
      <c r="B185" s="47" t="s">
        <v>274</v>
      </c>
      <c r="C185" s="51"/>
      <c r="D185" s="51">
        <v>7</v>
      </c>
      <c r="E185" s="60"/>
      <c r="F185" s="50"/>
      <c r="G185" s="53"/>
    </row>
    <row r="186" spans="1:7" ht="16.5" customHeight="1">
      <c r="A186" s="46" t="s">
        <v>406</v>
      </c>
      <c r="B186" s="75" t="s">
        <v>279</v>
      </c>
      <c r="C186" s="51"/>
      <c r="D186" s="51">
        <v>1</v>
      </c>
      <c r="E186" s="60"/>
      <c r="F186" s="50"/>
      <c r="G186" s="53"/>
    </row>
    <row r="187" spans="1:7" ht="16.5" customHeight="1">
      <c r="A187" s="46" t="s">
        <v>407</v>
      </c>
      <c r="B187" s="47" t="s">
        <v>278</v>
      </c>
      <c r="C187" s="51"/>
      <c r="D187" s="51">
        <v>3</v>
      </c>
      <c r="E187" s="60"/>
      <c r="F187" s="50"/>
      <c r="G187" s="53"/>
    </row>
    <row r="188" spans="1:7" ht="16.5" customHeight="1">
      <c r="A188" s="46" t="s">
        <v>404</v>
      </c>
      <c r="B188" s="47" t="s">
        <v>427</v>
      </c>
      <c r="C188" s="51"/>
      <c r="D188" s="51">
        <v>9</v>
      </c>
      <c r="E188" s="60">
        <v>0</v>
      </c>
      <c r="F188" s="50"/>
      <c r="G188" s="53"/>
    </row>
    <row r="189" spans="1:7" ht="16.5" customHeight="1">
      <c r="A189" s="46" t="s">
        <v>130</v>
      </c>
      <c r="B189" s="47" t="s">
        <v>159</v>
      </c>
      <c r="C189" s="51">
        <v>700</v>
      </c>
      <c r="D189" s="51">
        <f>739+60</f>
        <v>799</v>
      </c>
      <c r="E189" s="60">
        <v>860</v>
      </c>
      <c r="F189" s="50"/>
      <c r="G189" s="53"/>
    </row>
    <row r="190" spans="1:7" ht="16.5" customHeight="1">
      <c r="A190" s="46" t="s">
        <v>131</v>
      </c>
      <c r="B190" s="47" t="s">
        <v>160</v>
      </c>
      <c r="C190" s="51">
        <v>182</v>
      </c>
      <c r="D190" s="60">
        <f>D189*1.26-D189</f>
        <v>207.74</v>
      </c>
      <c r="E190" s="60">
        <f>E189*1.26-E189</f>
        <v>223.5999999999999</v>
      </c>
      <c r="F190" s="50"/>
      <c r="G190" s="53"/>
    </row>
    <row r="191" spans="1:7" ht="16.5" customHeight="1">
      <c r="A191" s="46" t="s">
        <v>132</v>
      </c>
      <c r="B191" s="47" t="s">
        <v>161</v>
      </c>
      <c r="C191" s="51">
        <v>63</v>
      </c>
      <c r="D191" s="60">
        <f>+D189*1.09-D189</f>
        <v>71.91000000000008</v>
      </c>
      <c r="E191" s="60">
        <f>+E189*1.09-E189</f>
        <v>77.40000000000009</v>
      </c>
      <c r="F191" s="50"/>
      <c r="G191" s="53"/>
    </row>
    <row r="192" spans="1:7" ht="16.5" customHeight="1">
      <c r="A192" s="46" t="s">
        <v>402</v>
      </c>
      <c r="B192" s="47" t="s">
        <v>403</v>
      </c>
      <c r="C192" s="51"/>
      <c r="D192" s="60">
        <v>34</v>
      </c>
      <c r="E192" s="60">
        <v>15</v>
      </c>
      <c r="F192" s="50"/>
      <c r="G192" s="53"/>
    </row>
    <row r="193" spans="1:7" ht="16.5" customHeight="1">
      <c r="A193" s="46" t="s">
        <v>381</v>
      </c>
      <c r="B193" s="47" t="s">
        <v>382</v>
      </c>
      <c r="C193" s="51"/>
      <c r="D193" s="51"/>
      <c r="E193" s="60">
        <v>5</v>
      </c>
      <c r="F193" s="50"/>
      <c r="G193" s="53"/>
    </row>
    <row r="194" spans="1:7" ht="16.5" customHeight="1">
      <c r="A194" s="46" t="s">
        <v>140</v>
      </c>
      <c r="B194" s="47" t="s">
        <v>341</v>
      </c>
      <c r="C194" s="51">
        <v>4</v>
      </c>
      <c r="D194" s="51">
        <v>4</v>
      </c>
      <c r="E194" s="60">
        <v>4</v>
      </c>
      <c r="F194" s="50"/>
      <c r="G194" s="53"/>
    </row>
    <row r="195" spans="6:7" ht="16.5" customHeight="1">
      <c r="F195" s="50"/>
      <c r="G195" s="53"/>
    </row>
    <row r="196" spans="1:7" ht="16.5" customHeight="1">
      <c r="A196" s="46" t="s">
        <v>133</v>
      </c>
      <c r="B196" s="47" t="s">
        <v>162</v>
      </c>
      <c r="C196" s="51">
        <v>10</v>
      </c>
      <c r="D196" s="51">
        <v>10</v>
      </c>
      <c r="E196" s="60">
        <v>10</v>
      </c>
      <c r="F196" s="50"/>
      <c r="G196" s="53"/>
    </row>
    <row r="197" spans="1:7" ht="16.5" customHeight="1">
      <c r="A197" s="46" t="s">
        <v>134</v>
      </c>
      <c r="B197" s="47" t="s">
        <v>163</v>
      </c>
      <c r="C197" s="51">
        <v>90</v>
      </c>
      <c r="D197" s="51">
        <v>90</v>
      </c>
      <c r="E197" s="60">
        <v>120</v>
      </c>
      <c r="F197" s="50"/>
      <c r="G197" s="53"/>
    </row>
    <row r="198" spans="1:7" ht="16.5" customHeight="1">
      <c r="A198" s="46" t="s">
        <v>135</v>
      </c>
      <c r="B198" s="47" t="s">
        <v>164</v>
      </c>
      <c r="C198" s="51">
        <v>40</v>
      </c>
      <c r="D198" s="51">
        <v>70</v>
      </c>
      <c r="E198" s="60">
        <v>80</v>
      </c>
      <c r="F198" s="50"/>
      <c r="G198" s="53"/>
    </row>
    <row r="199" spans="1:7" ht="16.5" customHeight="1">
      <c r="A199" s="46" t="s">
        <v>136</v>
      </c>
      <c r="B199" s="47" t="s">
        <v>165</v>
      </c>
      <c r="C199" s="51">
        <v>60</v>
      </c>
      <c r="D199" s="51">
        <v>33</v>
      </c>
      <c r="E199" s="60">
        <v>35</v>
      </c>
      <c r="F199" s="50"/>
      <c r="G199" s="53"/>
    </row>
    <row r="200" spans="1:7" ht="16.5" customHeight="1">
      <c r="A200" s="46" t="s">
        <v>137</v>
      </c>
      <c r="B200" s="47" t="s">
        <v>430</v>
      </c>
      <c r="C200" s="51"/>
      <c r="D200" s="51"/>
      <c r="E200" s="60"/>
      <c r="F200" s="50"/>
      <c r="G200" s="53"/>
    </row>
    <row r="201" spans="1:7" ht="16.5" customHeight="1">
      <c r="A201" s="46" t="s">
        <v>138</v>
      </c>
      <c r="B201" s="47" t="s">
        <v>166</v>
      </c>
      <c r="C201" s="51">
        <v>10</v>
      </c>
      <c r="D201" s="51">
        <v>8</v>
      </c>
      <c r="E201" s="60">
        <v>10</v>
      </c>
      <c r="F201" s="50"/>
      <c r="G201" s="53"/>
    </row>
    <row r="202" spans="1:7" ht="16.5" customHeight="1">
      <c r="A202" s="46" t="s">
        <v>139</v>
      </c>
      <c r="B202" s="47" t="s">
        <v>167</v>
      </c>
      <c r="C202" s="51">
        <v>40</v>
      </c>
      <c r="D202" s="51">
        <v>40</v>
      </c>
      <c r="E202" s="60">
        <v>40</v>
      </c>
      <c r="F202" s="50"/>
      <c r="G202" s="53"/>
    </row>
    <row r="203" spans="1:7" ht="16.5" customHeight="1">
      <c r="A203" s="46" t="s">
        <v>140</v>
      </c>
      <c r="B203" s="47" t="s">
        <v>168</v>
      </c>
      <c r="C203" s="51">
        <v>10</v>
      </c>
      <c r="D203" s="51">
        <v>3</v>
      </c>
      <c r="E203" s="60">
        <v>5</v>
      </c>
      <c r="F203" s="50"/>
      <c r="G203" s="53"/>
    </row>
    <row r="204" spans="1:7" ht="16.5" customHeight="1">
      <c r="A204" s="46" t="s">
        <v>141</v>
      </c>
      <c r="B204" s="47" t="s">
        <v>169</v>
      </c>
      <c r="C204" s="51">
        <v>25</v>
      </c>
      <c r="D204" s="51">
        <v>13</v>
      </c>
      <c r="E204" s="60">
        <v>15</v>
      </c>
      <c r="F204" s="50"/>
      <c r="G204" s="53"/>
    </row>
    <row r="205" spans="1:7" ht="16.5" customHeight="1">
      <c r="A205" s="46" t="s">
        <v>142</v>
      </c>
      <c r="B205" s="47" t="s">
        <v>170</v>
      </c>
      <c r="C205" s="51">
        <v>30</v>
      </c>
      <c r="D205" s="51">
        <v>13</v>
      </c>
      <c r="E205" s="60">
        <v>20</v>
      </c>
      <c r="F205" s="50"/>
      <c r="G205" s="53"/>
    </row>
    <row r="206" spans="1:7" ht="16.5" customHeight="1">
      <c r="A206" s="46" t="s">
        <v>143</v>
      </c>
      <c r="B206" s="47" t="s">
        <v>171</v>
      </c>
      <c r="C206" s="51">
        <v>12</v>
      </c>
      <c r="D206" s="51">
        <v>12</v>
      </c>
      <c r="E206" s="60">
        <v>12</v>
      </c>
      <c r="F206" s="50"/>
      <c r="G206" s="53"/>
    </row>
    <row r="207" spans="1:7" ht="16.5" customHeight="1">
      <c r="A207" s="46" t="s">
        <v>145</v>
      </c>
      <c r="B207" s="47" t="s">
        <v>172</v>
      </c>
      <c r="C207" s="51">
        <v>2</v>
      </c>
      <c r="D207" s="51"/>
      <c r="E207" s="60">
        <v>2</v>
      </c>
      <c r="F207" s="50"/>
      <c r="G207" s="53"/>
    </row>
    <row r="208" spans="1:7" ht="16.5" customHeight="1">
      <c r="A208" s="46" t="s">
        <v>146</v>
      </c>
      <c r="B208" s="47" t="s">
        <v>173</v>
      </c>
      <c r="C208" s="51">
        <v>3</v>
      </c>
      <c r="D208" s="51">
        <v>3</v>
      </c>
      <c r="E208" s="60">
        <v>3</v>
      </c>
      <c r="F208" s="50"/>
      <c r="G208" s="53"/>
    </row>
    <row r="209" spans="1:7" ht="16.5" customHeight="1">
      <c r="A209" s="46" t="s">
        <v>147</v>
      </c>
      <c r="B209" s="47" t="s">
        <v>180</v>
      </c>
      <c r="C209" s="51">
        <v>15</v>
      </c>
      <c r="D209" s="51">
        <v>105</v>
      </c>
      <c r="E209" s="60">
        <v>50</v>
      </c>
      <c r="F209" s="50"/>
      <c r="G209" s="53"/>
    </row>
    <row r="210" spans="1:7" ht="16.5" customHeight="1">
      <c r="A210" s="46" t="s">
        <v>148</v>
      </c>
      <c r="B210" s="47" t="s">
        <v>174</v>
      </c>
      <c r="C210" s="51">
        <v>3</v>
      </c>
      <c r="D210" s="51">
        <v>2</v>
      </c>
      <c r="E210" s="60">
        <v>3</v>
      </c>
      <c r="F210" s="50"/>
      <c r="G210" s="53"/>
    </row>
    <row r="211" spans="1:7" ht="16.5" customHeight="1">
      <c r="A211" s="46" t="s">
        <v>149</v>
      </c>
      <c r="B211" s="47" t="s">
        <v>188</v>
      </c>
      <c r="C211" s="51">
        <v>170</v>
      </c>
      <c r="D211" s="51">
        <v>202</v>
      </c>
      <c r="E211" s="60">
        <v>200</v>
      </c>
      <c r="F211" s="50"/>
      <c r="G211" s="53"/>
    </row>
    <row r="212" spans="1:7" ht="16.5" customHeight="1">
      <c r="A212" s="46" t="s">
        <v>150</v>
      </c>
      <c r="B212" s="47" t="s">
        <v>175</v>
      </c>
      <c r="C212" s="51">
        <v>50</v>
      </c>
      <c r="D212" s="51">
        <v>14</v>
      </c>
      <c r="E212" s="60">
        <v>30</v>
      </c>
      <c r="F212" s="50"/>
      <c r="G212" s="53"/>
    </row>
    <row r="213" spans="1:7" ht="16.5" customHeight="1">
      <c r="A213" s="46" t="s">
        <v>281</v>
      </c>
      <c r="B213" s="47" t="s">
        <v>282</v>
      </c>
      <c r="C213" s="51">
        <v>1</v>
      </c>
      <c r="D213" s="51"/>
      <c r="E213" s="60">
        <v>1</v>
      </c>
      <c r="F213" s="50"/>
      <c r="G213" s="53"/>
    </row>
    <row r="214" spans="1:7" ht="16.5" customHeight="1">
      <c r="A214" s="46" t="s">
        <v>151</v>
      </c>
      <c r="B214" s="47" t="s">
        <v>342</v>
      </c>
      <c r="C214" s="51">
        <v>7</v>
      </c>
      <c r="D214" s="51">
        <v>6</v>
      </c>
      <c r="E214" s="60">
        <v>8</v>
      </c>
      <c r="F214" s="50"/>
      <c r="G214" s="53"/>
    </row>
    <row r="215" spans="1:7" ht="16.5" customHeight="1">
      <c r="A215" s="46" t="s">
        <v>283</v>
      </c>
      <c r="B215" s="47" t="s">
        <v>284</v>
      </c>
      <c r="C215" s="51">
        <v>3</v>
      </c>
      <c r="D215" s="51">
        <v>2</v>
      </c>
      <c r="E215" s="60">
        <v>3</v>
      </c>
      <c r="F215" s="50"/>
      <c r="G215" s="53"/>
    </row>
    <row r="216" spans="1:7" ht="16.5" customHeight="1">
      <c r="A216" s="46" t="s">
        <v>153</v>
      </c>
      <c r="B216" s="47" t="s">
        <v>176</v>
      </c>
      <c r="C216" s="51">
        <v>30</v>
      </c>
      <c r="D216" s="51">
        <v>38</v>
      </c>
      <c r="E216" s="60">
        <v>38</v>
      </c>
      <c r="F216" s="50"/>
      <c r="G216" s="53"/>
    </row>
    <row r="217" spans="1:7" ht="16.5" customHeight="1">
      <c r="A217" s="46" t="s">
        <v>285</v>
      </c>
      <c r="B217" s="47" t="s">
        <v>286</v>
      </c>
      <c r="C217" s="51">
        <v>5</v>
      </c>
      <c r="D217" s="51">
        <v>2</v>
      </c>
      <c r="E217" s="60">
        <v>5</v>
      </c>
      <c r="F217" s="50"/>
      <c r="G217" s="53"/>
    </row>
    <row r="218" spans="1:7" ht="16.5" customHeight="1">
      <c r="A218" s="46" t="s">
        <v>154</v>
      </c>
      <c r="B218" s="47" t="s">
        <v>177</v>
      </c>
      <c r="C218" s="51">
        <v>11</v>
      </c>
      <c r="D218" s="51">
        <v>10</v>
      </c>
      <c r="E218" s="60">
        <v>11</v>
      </c>
      <c r="F218" s="50"/>
      <c r="G218" s="53"/>
    </row>
    <row r="219" spans="1:7" ht="16.5" customHeight="1">
      <c r="A219" s="46" t="s">
        <v>319</v>
      </c>
      <c r="B219" s="47" t="s">
        <v>320</v>
      </c>
      <c r="C219" s="51">
        <v>5</v>
      </c>
      <c r="D219" s="51">
        <v>1</v>
      </c>
      <c r="E219" s="60">
        <v>5</v>
      </c>
      <c r="F219" s="50"/>
      <c r="G219" s="53"/>
    </row>
    <row r="220" spans="1:7" ht="16.5" customHeight="1">
      <c r="A220" s="46" t="s">
        <v>357</v>
      </c>
      <c r="B220" s="47" t="s">
        <v>356</v>
      </c>
      <c r="C220" s="51">
        <v>109</v>
      </c>
      <c r="D220" s="51">
        <v>70</v>
      </c>
      <c r="E220" s="60"/>
      <c r="F220" s="50"/>
      <c r="G220" s="53"/>
    </row>
    <row r="221" spans="1:7" ht="16.5" customHeight="1">
      <c r="A221" s="46" t="s">
        <v>152</v>
      </c>
      <c r="B221" s="47" t="s">
        <v>287</v>
      </c>
      <c r="C221" s="51">
        <v>25</v>
      </c>
      <c r="D221" s="51">
        <v>11</v>
      </c>
      <c r="E221" s="60">
        <v>25</v>
      </c>
      <c r="F221" s="50"/>
      <c r="G221" s="53"/>
    </row>
    <row r="222" spans="1:7" ht="16.5" customHeight="1">
      <c r="A222" s="46" t="s">
        <v>144</v>
      </c>
      <c r="B222" s="47" t="s">
        <v>322</v>
      </c>
      <c r="C222" s="51">
        <v>70</v>
      </c>
      <c r="D222" s="51">
        <v>76</v>
      </c>
      <c r="E222" s="60">
        <v>76</v>
      </c>
      <c r="F222" s="50"/>
      <c r="G222" s="77"/>
    </row>
    <row r="223" spans="1:7" ht="16.5" customHeight="1">
      <c r="A223" s="46"/>
      <c r="B223" s="84" t="s">
        <v>432</v>
      </c>
      <c r="C223" s="51"/>
      <c r="D223" s="51"/>
      <c r="E223" s="60">
        <v>250</v>
      </c>
      <c r="F223" s="50"/>
      <c r="G223" s="77"/>
    </row>
    <row r="224" spans="1:7" ht="16.5" customHeight="1">
      <c r="A224" s="46" t="s">
        <v>325</v>
      </c>
      <c r="B224" s="47" t="s">
        <v>326</v>
      </c>
      <c r="C224" s="51"/>
      <c r="D224" s="51"/>
      <c r="E224" s="60"/>
      <c r="F224" s="50"/>
      <c r="G224" s="78"/>
    </row>
    <row r="225" spans="1:7" ht="16.5" customHeight="1">
      <c r="A225" s="46"/>
      <c r="B225" s="47"/>
      <c r="C225" s="51"/>
      <c r="D225" s="51"/>
      <c r="E225" s="60"/>
      <c r="F225" s="50"/>
      <c r="G225" s="78"/>
    </row>
    <row r="226" spans="1:7" ht="16.5" customHeight="1">
      <c r="A226" s="46" t="s">
        <v>157</v>
      </c>
      <c r="B226" s="47" t="s">
        <v>158</v>
      </c>
      <c r="C226" s="51">
        <v>900</v>
      </c>
      <c r="D226" s="51">
        <v>1415</v>
      </c>
      <c r="E226" s="60"/>
      <c r="F226" s="50"/>
      <c r="G226" s="79"/>
    </row>
    <row r="227" spans="1:7" ht="16.5" customHeight="1">
      <c r="A227" s="46"/>
      <c r="B227" s="47"/>
      <c r="C227" s="51">
        <f>SUM(C54:C226)</f>
        <v>16219</v>
      </c>
      <c r="D227" s="51">
        <f>SUM(D54:D226)</f>
        <v>13766.75</v>
      </c>
      <c r="E227" s="60">
        <f>SUM(E54:E226)</f>
        <v>21042.25</v>
      </c>
      <c r="F227" s="50"/>
      <c r="G227" s="80"/>
    </row>
    <row r="228" spans="1:6" ht="16.5" customHeight="1">
      <c r="A228" s="66"/>
      <c r="B228" s="78"/>
      <c r="C228" s="79"/>
      <c r="D228" s="79"/>
      <c r="E228" s="61"/>
      <c r="F228" s="50"/>
    </row>
    <row r="229" spans="1:7" ht="16.5" customHeight="1">
      <c r="A229" s="66"/>
      <c r="B229" s="78" t="s">
        <v>288</v>
      </c>
      <c r="C229" s="79">
        <f>+C50</f>
        <v>16219</v>
      </c>
      <c r="D229" s="79">
        <f>+D50</f>
        <v>17827</v>
      </c>
      <c r="E229" s="80">
        <f>+E50</f>
        <v>21042.25</v>
      </c>
      <c r="F229" s="50"/>
      <c r="G229" s="80"/>
    </row>
    <row r="230" spans="2:7" ht="16.5" customHeight="1">
      <c r="B230" s="43" t="s">
        <v>289</v>
      </c>
      <c r="C230" s="81">
        <f>+C227</f>
        <v>16219</v>
      </c>
      <c r="D230" s="81">
        <f>+D227</f>
        <v>13766.75</v>
      </c>
      <c r="E230" s="61">
        <f>+E227</f>
        <v>21042.25</v>
      </c>
      <c r="F230" s="50"/>
      <c r="G230" s="61"/>
    </row>
    <row r="231" spans="3:7" ht="16.5" customHeight="1">
      <c r="C231" s="81"/>
      <c r="D231" s="81"/>
      <c r="E231" s="61"/>
      <c r="F231" s="50"/>
      <c r="G231" s="61"/>
    </row>
    <row r="232" spans="3:7" ht="16.5" customHeight="1">
      <c r="C232" s="81">
        <f>+C229-C230</f>
        <v>0</v>
      </c>
      <c r="D232" s="81">
        <f>+D229-D230</f>
        <v>4060.25</v>
      </c>
      <c r="E232" s="61">
        <f>+E229-E230</f>
        <v>0</v>
      </c>
      <c r="F232" s="50"/>
      <c r="G232" s="61"/>
    </row>
    <row r="233" spans="3:6" ht="16.5" customHeight="1">
      <c r="C233" s="81"/>
      <c r="D233" s="81"/>
      <c r="E233" s="61"/>
      <c r="F233" s="50"/>
    </row>
    <row r="234" spans="3:6" ht="16.5" customHeight="1">
      <c r="C234" s="81"/>
      <c r="D234" s="81"/>
      <c r="E234" s="61"/>
      <c r="F234" s="50"/>
    </row>
    <row r="235" spans="3:6" ht="16.5" customHeight="1">
      <c r="C235" s="81"/>
      <c r="D235" s="81"/>
      <c r="E235" s="61"/>
      <c r="F235" s="50"/>
    </row>
    <row r="236" spans="3:6" ht="16.5" customHeight="1">
      <c r="C236" s="82"/>
      <c r="E236" s="61"/>
      <c r="F236" s="50"/>
    </row>
    <row r="237" spans="3:6" ht="16.5" customHeight="1">
      <c r="C237" s="82"/>
      <c r="E237" s="61"/>
      <c r="F237" s="50"/>
    </row>
    <row r="238" spans="3:6" ht="16.5" customHeight="1">
      <c r="C238" s="82"/>
      <c r="E238" s="61"/>
      <c r="F238" s="50"/>
    </row>
    <row r="239" spans="3:6" ht="16.5" customHeight="1">
      <c r="C239" s="82"/>
      <c r="E239" s="61"/>
      <c r="F239" s="50"/>
    </row>
    <row r="240" spans="3:6" ht="16.5" customHeight="1">
      <c r="C240" s="82"/>
      <c r="E240" s="61"/>
      <c r="F240" s="50"/>
    </row>
    <row r="241" spans="1:6" ht="12.75">
      <c r="A241" s="50"/>
      <c r="C241" s="82"/>
      <c r="E241" s="61"/>
      <c r="F241" s="50"/>
    </row>
    <row r="242" spans="1:6" ht="12.75">
      <c r="A242" s="50"/>
      <c r="C242" s="82"/>
      <c r="E242" s="61"/>
      <c r="F242" s="50"/>
    </row>
    <row r="243" spans="1:6" ht="12.75">
      <c r="A243" s="50"/>
      <c r="C243" s="82"/>
      <c r="E243" s="61"/>
      <c r="F243" s="50"/>
    </row>
    <row r="244" spans="1:6" ht="12.75">
      <c r="A244" s="50"/>
      <c r="C244" s="82"/>
      <c r="E244" s="61"/>
      <c r="F244" s="50"/>
    </row>
    <row r="245" spans="1:6" ht="12.75">
      <c r="A245" s="50"/>
      <c r="C245" s="82"/>
      <c r="E245" s="61"/>
      <c r="F245" s="50"/>
    </row>
    <row r="246" spans="1:6" ht="12.75">
      <c r="A246" s="50"/>
      <c r="C246" s="82"/>
      <c r="E246" s="61"/>
      <c r="F246" s="50"/>
    </row>
    <row r="247" spans="1:6" ht="12.75">
      <c r="A247" s="50"/>
      <c r="C247" s="82"/>
      <c r="E247" s="61"/>
      <c r="F247" s="50"/>
    </row>
    <row r="248" spans="1:6" ht="12.75">
      <c r="A248" s="50"/>
      <c r="C248" s="82"/>
      <c r="E248" s="61"/>
      <c r="F248" s="50"/>
    </row>
    <row r="249" spans="3:6" ht="12.75">
      <c r="C249" s="82"/>
      <c r="E249" s="61"/>
      <c r="F249" s="50"/>
    </row>
    <row r="250" spans="1:6" ht="12.75">
      <c r="A250" s="50"/>
      <c r="C250" s="82"/>
      <c r="E250" s="61"/>
      <c r="F250" s="50"/>
    </row>
    <row r="251" spans="1:6" ht="12.75">
      <c r="A251" s="50"/>
      <c r="C251" s="82"/>
      <c r="E251" s="61"/>
      <c r="F251" s="50"/>
    </row>
    <row r="252" spans="1:6" ht="12.75">
      <c r="A252" s="50"/>
      <c r="C252" s="82"/>
      <c r="E252" s="61"/>
      <c r="F252" s="50"/>
    </row>
    <row r="253" spans="1:6" ht="12.75">
      <c r="A253" s="50"/>
      <c r="C253" s="82"/>
      <c r="E253" s="61"/>
      <c r="F253" s="50"/>
    </row>
    <row r="254" spans="1:6" ht="12.75">
      <c r="A254" s="50"/>
      <c r="C254" s="82"/>
      <c r="E254" s="61"/>
      <c r="F254" s="50"/>
    </row>
    <row r="255" spans="1:6" ht="12.75">
      <c r="A255" s="50"/>
      <c r="C255" s="82"/>
      <c r="E255" s="61"/>
      <c r="F255" s="50"/>
    </row>
    <row r="256" spans="1:6" ht="12.75">
      <c r="A256" s="50"/>
      <c r="C256" s="53"/>
      <c r="E256" s="61"/>
      <c r="F256" s="50"/>
    </row>
    <row r="257" spans="1:6" ht="12.75">
      <c r="A257" s="50"/>
      <c r="C257" s="53"/>
      <c r="E257" s="61"/>
      <c r="F257" s="50"/>
    </row>
    <row r="258" spans="1:6" ht="12.75">
      <c r="A258" s="50"/>
      <c r="C258" s="53"/>
      <c r="E258" s="61"/>
      <c r="F258" s="50"/>
    </row>
    <row r="259" spans="3:6" ht="12.75">
      <c r="C259" s="53"/>
      <c r="E259" s="61"/>
      <c r="F259" s="50"/>
    </row>
    <row r="260" spans="3:6" ht="12.75">
      <c r="C260" s="53"/>
      <c r="E260" s="61"/>
      <c r="F260" s="50"/>
    </row>
    <row r="261" spans="3:6" ht="12.75">
      <c r="C261" s="53"/>
      <c r="E261" s="61"/>
      <c r="F261" s="50"/>
    </row>
    <row r="262" spans="3:6" ht="12.75">
      <c r="C262" s="53"/>
      <c r="E262" s="50"/>
      <c r="F262" s="50"/>
    </row>
    <row r="263" spans="3:6" ht="12.75">
      <c r="C263" s="53"/>
      <c r="E263" s="50"/>
      <c r="F263" s="50"/>
    </row>
    <row r="264" spans="3:6" ht="12.75">
      <c r="C264" s="53"/>
      <c r="E264" s="50"/>
      <c r="F264" s="50"/>
    </row>
    <row r="265" spans="3:6" ht="12.75">
      <c r="C265" s="53"/>
      <c r="E265" s="50"/>
      <c r="F265" s="50"/>
    </row>
    <row r="266" spans="3:6" ht="12.75">
      <c r="C266" s="53"/>
      <c r="E266" s="50"/>
      <c r="F266" s="50"/>
    </row>
    <row r="267" spans="3:6" ht="12.75">
      <c r="C267" s="53"/>
      <c r="E267" s="50"/>
      <c r="F267" s="50"/>
    </row>
    <row r="268" spans="3:6" ht="12.75">
      <c r="C268" s="53"/>
      <c r="E268" s="50"/>
      <c r="F268" s="50"/>
    </row>
    <row r="269" spans="3:6" ht="12.75">
      <c r="C269" s="53"/>
      <c r="E269" s="50"/>
      <c r="F269" s="50"/>
    </row>
    <row r="270" spans="3:6" ht="12.75">
      <c r="C270" s="53"/>
      <c r="E270" s="50"/>
      <c r="F270" s="50"/>
    </row>
    <row r="271" spans="5:6" ht="12.75">
      <c r="E271" s="50"/>
      <c r="F271" s="50"/>
    </row>
    <row r="272" spans="5:6" ht="12.75">
      <c r="E272" s="50"/>
      <c r="F272" s="50"/>
    </row>
    <row r="273" spans="5:6" ht="12.75">
      <c r="E273" s="50"/>
      <c r="F273" s="50"/>
    </row>
  </sheetData>
  <sheetProtection/>
  <printOptions/>
  <pageMargins left="0.29" right="0.13" top="0.09" bottom="0.5" header="0.09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5"/>
  <sheetViews>
    <sheetView zoomScalePageLayoutView="0" workbookViewId="0" topLeftCell="A28">
      <selection activeCell="B175" sqref="B175"/>
    </sheetView>
  </sheetViews>
  <sheetFormatPr defaultColWidth="9.00390625" defaultRowHeight="12.75"/>
  <cols>
    <col min="1" max="1" width="9.625" style="43" customWidth="1"/>
    <col min="2" max="2" width="55.625" style="43" customWidth="1"/>
    <col min="3" max="3" width="10.625" style="43" customWidth="1"/>
    <col min="4" max="4" width="10.375" style="43" customWidth="1"/>
    <col min="5" max="5" width="10.75390625" style="43" customWidth="1"/>
    <col min="6" max="6" width="5.00390625" style="43" customWidth="1"/>
    <col min="7" max="7" width="12.625" style="43" customWidth="1"/>
    <col min="8" max="8" width="15.00390625" style="43" customWidth="1"/>
    <col min="9" max="16384" width="9.125" style="43" customWidth="1"/>
  </cols>
  <sheetData>
    <row r="1" ht="4.5" customHeight="1"/>
    <row r="2" ht="18">
      <c r="B2" s="44" t="s">
        <v>469</v>
      </c>
    </row>
    <row r="3" ht="16.5" customHeight="1">
      <c r="B3" s="45" t="s">
        <v>36</v>
      </c>
    </row>
    <row r="4" ht="3" customHeight="1"/>
    <row r="5" spans="1:8" ht="16.5" customHeight="1">
      <c r="A5" s="46" t="s">
        <v>0</v>
      </c>
      <c r="B5" s="47" t="s">
        <v>1</v>
      </c>
      <c r="C5" s="85" t="s">
        <v>373</v>
      </c>
      <c r="D5" s="92" t="s">
        <v>391</v>
      </c>
      <c r="E5" s="93" t="s">
        <v>433</v>
      </c>
      <c r="G5" s="86"/>
      <c r="H5" s="78"/>
    </row>
    <row r="6" spans="1:8" ht="16.5" customHeight="1">
      <c r="A6" s="46">
        <v>1111</v>
      </c>
      <c r="B6" s="47" t="s">
        <v>3</v>
      </c>
      <c r="C6" s="52">
        <v>1800</v>
      </c>
      <c r="D6" s="51">
        <v>1620</v>
      </c>
      <c r="E6" s="52">
        <v>1670</v>
      </c>
      <c r="F6" s="50"/>
      <c r="G6" s="79"/>
      <c r="H6" s="79"/>
    </row>
    <row r="7" spans="1:8" ht="16.5" customHeight="1">
      <c r="A7" s="46">
        <v>1112</v>
      </c>
      <c r="B7" s="47" t="s">
        <v>4</v>
      </c>
      <c r="C7" s="52">
        <v>1500</v>
      </c>
      <c r="D7" s="51">
        <v>885</v>
      </c>
      <c r="E7" s="52">
        <v>1000</v>
      </c>
      <c r="F7" s="50"/>
      <c r="G7" s="79"/>
      <c r="H7" s="79"/>
    </row>
    <row r="8" spans="1:8" ht="16.5" customHeight="1">
      <c r="A8" s="46">
        <v>1113</v>
      </c>
      <c r="B8" s="47" t="s">
        <v>5</v>
      </c>
      <c r="C8" s="52">
        <v>150</v>
      </c>
      <c r="D8" s="51">
        <v>135</v>
      </c>
      <c r="E8" s="52">
        <v>140</v>
      </c>
      <c r="F8" s="50"/>
      <c r="G8" s="79"/>
      <c r="H8" s="79"/>
    </row>
    <row r="9" spans="1:8" ht="16.5" customHeight="1">
      <c r="A9" s="46">
        <v>1121</v>
      </c>
      <c r="B9" s="47" t="s">
        <v>7</v>
      </c>
      <c r="C9" s="52">
        <v>2730</v>
      </c>
      <c r="D9" s="51">
        <v>1770</v>
      </c>
      <c r="E9" s="52">
        <v>2000</v>
      </c>
      <c r="F9" s="50"/>
      <c r="G9" s="79"/>
      <c r="H9" s="79"/>
    </row>
    <row r="10" spans="1:8" ht="16.5" customHeight="1">
      <c r="A10" s="46">
        <v>1122</v>
      </c>
      <c r="B10" s="47" t="s">
        <v>8</v>
      </c>
      <c r="C10" s="52">
        <v>610</v>
      </c>
      <c r="D10" s="51">
        <v>189</v>
      </c>
      <c r="E10" s="52">
        <v>200</v>
      </c>
      <c r="F10" s="50"/>
      <c r="G10" s="79"/>
      <c r="H10" s="79"/>
    </row>
    <row r="11" spans="1:8" ht="16.5" customHeight="1">
      <c r="A11" s="46">
        <v>1211</v>
      </c>
      <c r="B11" s="47" t="s">
        <v>9</v>
      </c>
      <c r="C11" s="52">
        <v>3400</v>
      </c>
      <c r="D11" s="51">
        <v>3140</v>
      </c>
      <c r="E11" s="52">
        <v>3740</v>
      </c>
      <c r="F11" s="50"/>
      <c r="G11" s="79"/>
      <c r="H11" s="79"/>
    </row>
    <row r="12" spans="1:8" ht="16.5" customHeight="1">
      <c r="A12" s="46">
        <v>1511</v>
      </c>
      <c r="B12" s="47" t="s">
        <v>11</v>
      </c>
      <c r="C12" s="52">
        <v>830</v>
      </c>
      <c r="D12" s="51">
        <v>1006</v>
      </c>
      <c r="E12" s="52">
        <v>1010</v>
      </c>
      <c r="F12" s="50"/>
      <c r="G12" s="79"/>
      <c r="H12" s="79"/>
    </row>
    <row r="13" spans="1:8" ht="16.5" customHeight="1">
      <c r="A13" s="46">
        <v>1331</v>
      </c>
      <c r="B13" s="47" t="s">
        <v>12</v>
      </c>
      <c r="C13" s="52">
        <v>10</v>
      </c>
      <c r="D13" s="51">
        <v>18</v>
      </c>
      <c r="E13" s="52">
        <v>18</v>
      </c>
      <c r="F13" s="50"/>
      <c r="G13" s="79"/>
      <c r="H13" s="79"/>
    </row>
    <row r="14" spans="1:8" ht="16.5" customHeight="1">
      <c r="A14" s="46">
        <v>1337</v>
      </c>
      <c r="B14" s="47" t="s">
        <v>13</v>
      </c>
      <c r="C14" s="52">
        <v>705</v>
      </c>
      <c r="D14" s="51">
        <v>660</v>
      </c>
      <c r="E14" s="52">
        <v>660</v>
      </c>
      <c r="F14" s="50"/>
      <c r="G14" s="79"/>
      <c r="H14" s="79"/>
    </row>
    <row r="15" spans="1:8" ht="16.5" customHeight="1">
      <c r="A15" s="46">
        <v>1341</v>
      </c>
      <c r="B15" s="47" t="s">
        <v>14</v>
      </c>
      <c r="C15" s="52">
        <v>34</v>
      </c>
      <c r="D15" s="51">
        <v>35</v>
      </c>
      <c r="E15" s="52">
        <v>35</v>
      </c>
      <c r="F15" s="50"/>
      <c r="G15" s="79"/>
      <c r="H15" s="79"/>
    </row>
    <row r="16" spans="1:8" ht="16.5" customHeight="1">
      <c r="A16" s="46">
        <v>1343</v>
      </c>
      <c r="B16" s="47" t="s">
        <v>15</v>
      </c>
      <c r="C16" s="52">
        <v>6</v>
      </c>
      <c r="D16" s="51">
        <v>3</v>
      </c>
      <c r="E16" s="52">
        <v>3</v>
      </c>
      <c r="F16" s="50"/>
      <c r="G16" s="79"/>
      <c r="H16" s="79"/>
    </row>
    <row r="17" spans="1:8" ht="16.5" customHeight="1">
      <c r="A17" s="46">
        <v>1344</v>
      </c>
      <c r="B17" s="47" t="s">
        <v>401</v>
      </c>
      <c r="C17" s="52">
        <v>80</v>
      </c>
      <c r="D17" s="51">
        <v>104</v>
      </c>
      <c r="E17" s="52">
        <v>90</v>
      </c>
      <c r="F17" s="50"/>
      <c r="G17" s="79"/>
      <c r="H17" s="79"/>
    </row>
    <row r="18" spans="1:8" ht="16.5" customHeight="1">
      <c r="A18" s="46">
        <v>1347</v>
      </c>
      <c r="B18" s="47" t="s">
        <v>17</v>
      </c>
      <c r="C18" s="52">
        <v>30</v>
      </c>
      <c r="D18" s="51">
        <v>73</v>
      </c>
      <c r="E18" s="52">
        <v>75</v>
      </c>
      <c r="F18" s="50"/>
      <c r="G18" s="79"/>
      <c r="H18" s="79"/>
    </row>
    <row r="19" spans="1:8" ht="16.5" customHeight="1">
      <c r="A19" s="46">
        <v>1361</v>
      </c>
      <c r="B19" s="47" t="s">
        <v>18</v>
      </c>
      <c r="C19" s="52">
        <v>42</v>
      </c>
      <c r="D19" s="51">
        <v>104</v>
      </c>
      <c r="E19" s="52">
        <v>105</v>
      </c>
      <c r="F19" s="50"/>
      <c r="G19" s="79"/>
      <c r="H19" s="79"/>
    </row>
    <row r="20" spans="1:8" ht="16.5" customHeight="1">
      <c r="A20" s="46">
        <v>1351</v>
      </c>
      <c r="B20" s="84" t="s">
        <v>434</v>
      </c>
      <c r="C20" s="51"/>
      <c r="D20" s="51">
        <v>51</v>
      </c>
      <c r="E20" s="52">
        <v>50</v>
      </c>
      <c r="F20" s="50"/>
      <c r="G20" s="79"/>
      <c r="H20" s="79"/>
    </row>
    <row r="21" spans="1:8" ht="16.5" customHeight="1">
      <c r="A21" s="46"/>
      <c r="B21" s="54" t="s">
        <v>30</v>
      </c>
      <c r="C21" s="55">
        <f>SUM(C6:C19)</f>
        <v>11927</v>
      </c>
      <c r="D21" s="55">
        <f>SUM(D6:D20)</f>
        <v>9793</v>
      </c>
      <c r="E21" s="55">
        <f>SUM(E6:E19)</f>
        <v>10746</v>
      </c>
      <c r="F21" s="50"/>
      <c r="G21" s="56"/>
      <c r="H21" s="56"/>
    </row>
    <row r="22" spans="1:8" ht="16.5" customHeight="1">
      <c r="A22" s="46">
        <v>2131</v>
      </c>
      <c r="B22" s="47" t="s">
        <v>19</v>
      </c>
      <c r="C22" s="52">
        <v>20</v>
      </c>
      <c r="D22" s="51">
        <v>6</v>
      </c>
      <c r="E22" s="52">
        <v>10</v>
      </c>
      <c r="F22" s="50"/>
      <c r="G22" s="79"/>
      <c r="H22" s="79"/>
    </row>
    <row r="23" spans="1:8" ht="16.5" customHeight="1">
      <c r="A23" s="46">
        <v>2131</v>
      </c>
      <c r="B23" s="47" t="s">
        <v>20</v>
      </c>
      <c r="C23" s="52">
        <v>3</v>
      </c>
      <c r="D23" s="51">
        <v>4</v>
      </c>
      <c r="E23" s="52">
        <v>4</v>
      </c>
      <c r="F23" s="50"/>
      <c r="G23" s="79"/>
      <c r="H23" s="79"/>
    </row>
    <row r="24" spans="1:8" ht="16.5" customHeight="1">
      <c r="A24" s="46">
        <v>2132</v>
      </c>
      <c r="B24" s="47" t="s">
        <v>21</v>
      </c>
      <c r="C24" s="52">
        <v>115</v>
      </c>
      <c r="D24" s="51">
        <v>115</v>
      </c>
      <c r="E24" s="52">
        <v>115</v>
      </c>
      <c r="F24" s="50"/>
      <c r="G24" s="79"/>
      <c r="H24" s="79"/>
    </row>
    <row r="25" spans="1:8" ht="16.5" customHeight="1">
      <c r="A25" s="46">
        <v>2132</v>
      </c>
      <c r="B25" s="47" t="s">
        <v>22</v>
      </c>
      <c r="C25" s="52">
        <v>51</v>
      </c>
      <c r="D25" s="51">
        <v>17</v>
      </c>
      <c r="E25" s="52">
        <v>17</v>
      </c>
      <c r="F25" s="50"/>
      <c r="G25" s="79"/>
      <c r="H25" s="79"/>
    </row>
    <row r="26" spans="1:8" ht="16.5" customHeight="1">
      <c r="A26" s="46">
        <v>2133</v>
      </c>
      <c r="B26" s="47" t="s">
        <v>23</v>
      </c>
      <c r="C26" s="52">
        <v>2</v>
      </c>
      <c r="D26" s="51"/>
      <c r="E26" s="52">
        <v>0</v>
      </c>
      <c r="F26" s="50"/>
      <c r="G26" s="79"/>
      <c r="H26" s="79"/>
    </row>
    <row r="27" spans="1:8" ht="16.5" customHeight="1">
      <c r="A27" s="46">
        <v>2111</v>
      </c>
      <c r="B27" s="47" t="s">
        <v>24</v>
      </c>
      <c r="C27" s="52">
        <v>4</v>
      </c>
      <c r="D27" s="51">
        <v>3</v>
      </c>
      <c r="E27" s="52">
        <v>3</v>
      </c>
      <c r="F27" s="50"/>
      <c r="G27" s="79"/>
      <c r="H27" s="79"/>
    </row>
    <row r="28" spans="1:8" ht="16.5" customHeight="1">
      <c r="A28" s="46">
        <v>2119</v>
      </c>
      <c r="B28" s="84" t="s">
        <v>435</v>
      </c>
      <c r="C28" s="51"/>
      <c r="D28" s="51">
        <v>9</v>
      </c>
      <c r="E28" s="52">
        <v>9</v>
      </c>
      <c r="F28" s="50"/>
      <c r="G28" s="79"/>
      <c r="H28" s="79"/>
    </row>
    <row r="29" spans="1:8" ht="16.5" customHeight="1">
      <c r="A29" s="46">
        <v>2222</v>
      </c>
      <c r="B29" s="47" t="s">
        <v>197</v>
      </c>
      <c r="C29" s="52"/>
      <c r="D29" s="51">
        <v>11</v>
      </c>
      <c r="E29" s="52"/>
      <c r="F29" s="50"/>
      <c r="G29" s="79"/>
      <c r="H29" s="79"/>
    </row>
    <row r="30" spans="1:8" ht="16.5" customHeight="1">
      <c r="A30" s="46">
        <v>2141</v>
      </c>
      <c r="B30" s="47" t="s">
        <v>25</v>
      </c>
      <c r="C30" s="52">
        <v>70</v>
      </c>
      <c r="D30" s="51">
        <v>57</v>
      </c>
      <c r="E30" s="52">
        <v>60</v>
      </c>
      <c r="F30" s="50"/>
      <c r="G30" s="79"/>
      <c r="H30" s="79"/>
    </row>
    <row r="31" spans="1:8" ht="16.5" customHeight="1">
      <c r="A31" s="46">
        <v>2322</v>
      </c>
      <c r="B31" s="84" t="s">
        <v>436</v>
      </c>
      <c r="C31" s="51"/>
      <c r="D31" s="51">
        <v>7</v>
      </c>
      <c r="E31" s="52">
        <v>2</v>
      </c>
      <c r="F31" s="50"/>
      <c r="G31" s="79"/>
      <c r="H31" s="79"/>
    </row>
    <row r="32" spans="1:8" ht="16.5" customHeight="1">
      <c r="A32" s="46">
        <v>2324</v>
      </c>
      <c r="B32" s="47" t="s">
        <v>26</v>
      </c>
      <c r="C32" s="52">
        <v>40</v>
      </c>
      <c r="D32" s="51">
        <v>31</v>
      </c>
      <c r="E32" s="52">
        <v>31</v>
      </c>
      <c r="F32" s="50"/>
      <c r="G32" s="79"/>
      <c r="H32" s="79"/>
    </row>
    <row r="33" spans="1:8" ht="16.5" customHeight="1">
      <c r="A33" s="46">
        <v>2324</v>
      </c>
      <c r="B33" s="84" t="s">
        <v>465</v>
      </c>
      <c r="C33" s="52"/>
      <c r="D33" s="51">
        <v>158</v>
      </c>
      <c r="E33" s="52">
        <v>36</v>
      </c>
      <c r="F33" s="50"/>
      <c r="G33" s="79"/>
      <c r="H33" s="79"/>
    </row>
    <row r="34" spans="1:8" ht="16.5" customHeight="1">
      <c r="A34" s="46">
        <v>2324</v>
      </c>
      <c r="B34" s="47" t="s">
        <v>424</v>
      </c>
      <c r="C34" s="52">
        <v>145</v>
      </c>
      <c r="D34" s="51"/>
      <c r="E34" s="52"/>
      <c r="F34" s="50"/>
      <c r="G34" s="79"/>
      <c r="H34" s="79"/>
    </row>
    <row r="35" spans="1:8" ht="16.5" customHeight="1">
      <c r="A35" s="46">
        <v>2329</v>
      </c>
      <c r="B35" s="47" t="s">
        <v>28</v>
      </c>
      <c r="C35" s="52">
        <v>70</v>
      </c>
      <c r="D35" s="51">
        <v>36</v>
      </c>
      <c r="E35" s="52">
        <v>36</v>
      </c>
      <c r="F35" s="50"/>
      <c r="G35" s="79"/>
      <c r="H35" s="79"/>
    </row>
    <row r="36" spans="1:8" ht="16.5" customHeight="1">
      <c r="A36" s="46">
        <v>2460</v>
      </c>
      <c r="B36" s="47" t="s">
        <v>29</v>
      </c>
      <c r="C36" s="52"/>
      <c r="D36" s="51">
        <v>1</v>
      </c>
      <c r="E36" s="52"/>
      <c r="F36" s="50"/>
      <c r="G36" s="79"/>
      <c r="H36" s="79"/>
    </row>
    <row r="37" spans="1:8" ht="16.5" customHeight="1">
      <c r="A37" s="46"/>
      <c r="B37" s="54" t="s">
        <v>30</v>
      </c>
      <c r="C37" s="55">
        <f>SUM(C22:C36)</f>
        <v>520</v>
      </c>
      <c r="D37" s="57">
        <f>SUM(D22:D36)</f>
        <v>455</v>
      </c>
      <c r="E37" s="55">
        <f>SUM(E22:E36)</f>
        <v>323</v>
      </c>
      <c r="F37" s="50"/>
      <c r="G37" s="58"/>
      <c r="H37" s="58"/>
    </row>
    <row r="38" spans="1:8" ht="16.5" customHeight="1">
      <c r="A38" s="46">
        <v>3111</v>
      </c>
      <c r="B38" s="47" t="s">
        <v>31</v>
      </c>
      <c r="C38" s="52">
        <v>2000</v>
      </c>
      <c r="D38" s="51">
        <v>72</v>
      </c>
      <c r="E38" s="52">
        <v>70</v>
      </c>
      <c r="F38" s="50"/>
      <c r="G38" s="79"/>
      <c r="H38" s="79"/>
    </row>
    <row r="39" spans="1:8" ht="16.5" customHeight="1">
      <c r="A39" s="46">
        <v>3112</v>
      </c>
      <c r="B39" s="47" t="s">
        <v>182</v>
      </c>
      <c r="C39" s="52"/>
      <c r="D39" s="51"/>
      <c r="E39" s="52"/>
      <c r="F39" s="50"/>
      <c r="G39" s="79"/>
      <c r="H39" s="79"/>
    </row>
    <row r="40" spans="1:8" ht="16.5" customHeight="1">
      <c r="A40" s="46">
        <v>3119</v>
      </c>
      <c r="B40" s="47" t="s">
        <v>32</v>
      </c>
      <c r="C40" s="52"/>
      <c r="D40" s="51">
        <v>0</v>
      </c>
      <c r="E40" s="52"/>
      <c r="F40" s="50"/>
      <c r="G40" s="79"/>
      <c r="H40" s="79"/>
    </row>
    <row r="41" spans="1:8" ht="16.5" customHeight="1">
      <c r="A41" s="46"/>
      <c r="B41" s="47" t="s">
        <v>330</v>
      </c>
      <c r="C41" s="55">
        <f>SUM(C38:C40)</f>
        <v>2000</v>
      </c>
      <c r="D41" s="55">
        <f>SUM(D38:D40)</f>
        <v>72</v>
      </c>
      <c r="E41" s="55">
        <f>SUM(E38:E40)</f>
        <v>70</v>
      </c>
      <c r="F41" s="50"/>
      <c r="G41" s="56"/>
      <c r="H41" s="56"/>
    </row>
    <row r="42" spans="1:8" ht="16.5" customHeight="1">
      <c r="A42" s="46">
        <v>4111</v>
      </c>
      <c r="B42" s="47" t="s">
        <v>189</v>
      </c>
      <c r="C42" s="52"/>
      <c r="D42" s="59">
        <v>21</v>
      </c>
      <c r="E42" s="52">
        <v>34</v>
      </c>
      <c r="F42" s="50"/>
      <c r="G42" s="87"/>
      <c r="H42" s="87"/>
    </row>
    <row r="43" spans="1:8" ht="16.5" customHeight="1">
      <c r="A43" s="46">
        <v>4121</v>
      </c>
      <c r="B43" s="47" t="s">
        <v>185</v>
      </c>
      <c r="C43" s="52">
        <v>190</v>
      </c>
      <c r="D43" s="51">
        <v>322</v>
      </c>
      <c r="E43" s="52">
        <v>300</v>
      </c>
      <c r="F43" s="50"/>
      <c r="G43" s="79"/>
      <c r="H43" s="79"/>
    </row>
    <row r="44" spans="1:8" ht="16.5" customHeight="1">
      <c r="A44" s="46">
        <v>4121</v>
      </c>
      <c r="B44" s="47" t="s">
        <v>184</v>
      </c>
      <c r="C44" s="52">
        <v>510</v>
      </c>
      <c r="D44" s="51">
        <v>743</v>
      </c>
      <c r="E44" s="52">
        <v>740</v>
      </c>
      <c r="F44" s="50"/>
      <c r="G44" s="79"/>
      <c r="H44" s="79"/>
    </row>
    <row r="45" spans="1:8" ht="16.5" customHeight="1">
      <c r="A45" s="46">
        <v>4112</v>
      </c>
      <c r="B45" s="47" t="s">
        <v>33</v>
      </c>
      <c r="C45" s="52">
        <v>325</v>
      </c>
      <c r="D45" s="51">
        <v>349</v>
      </c>
      <c r="E45" s="52">
        <v>350</v>
      </c>
      <c r="F45" s="50"/>
      <c r="G45" s="79"/>
      <c r="H45" s="79"/>
    </row>
    <row r="46" spans="1:8" ht="16.5" customHeight="1">
      <c r="A46" s="46">
        <v>4116</v>
      </c>
      <c r="B46" s="84" t="s">
        <v>470</v>
      </c>
      <c r="C46" s="51"/>
      <c r="D46" s="51">
        <v>416</v>
      </c>
      <c r="E46" s="52">
        <v>500</v>
      </c>
      <c r="F46" s="50"/>
      <c r="G46" s="79"/>
      <c r="H46" s="79"/>
    </row>
    <row r="47" spans="1:8" ht="16.5" customHeight="1">
      <c r="A47" s="46">
        <v>4116</v>
      </c>
      <c r="B47" s="47" t="s">
        <v>34</v>
      </c>
      <c r="C47" s="52">
        <v>1300</v>
      </c>
      <c r="D47" s="51">
        <v>1784</v>
      </c>
      <c r="E47" s="52">
        <v>1784</v>
      </c>
      <c r="F47" s="50"/>
      <c r="G47" s="79"/>
      <c r="H47" s="79"/>
    </row>
    <row r="48" spans="1:8" ht="16.5" customHeight="1">
      <c r="A48" s="46">
        <v>4122</v>
      </c>
      <c r="B48" s="47" t="s">
        <v>412</v>
      </c>
      <c r="C48" s="52">
        <v>210</v>
      </c>
      <c r="D48" s="51">
        <v>51</v>
      </c>
      <c r="E48" s="52">
        <v>210</v>
      </c>
      <c r="F48" s="50"/>
      <c r="G48" s="79"/>
      <c r="H48" s="79"/>
    </row>
    <row r="49" spans="1:8" ht="16.5" customHeight="1">
      <c r="A49" s="46">
        <v>4222</v>
      </c>
      <c r="B49" s="84" t="s">
        <v>464</v>
      </c>
      <c r="C49" s="51"/>
      <c r="D49" s="51">
        <v>300</v>
      </c>
      <c r="E49" s="52"/>
      <c r="F49" s="50"/>
      <c r="G49" s="79"/>
      <c r="H49" s="79"/>
    </row>
    <row r="50" spans="1:8" ht="16.5" customHeight="1">
      <c r="A50" s="46"/>
      <c r="B50" s="47" t="s">
        <v>345</v>
      </c>
      <c r="C50" s="55">
        <f>SUM(C42:C49)</f>
        <v>2535</v>
      </c>
      <c r="D50" s="55">
        <f>SUM(D42:D49)</f>
        <v>3986</v>
      </c>
      <c r="E50" s="55">
        <f>SUM(E42:E49)</f>
        <v>3918</v>
      </c>
      <c r="F50" s="50"/>
      <c r="G50" s="79"/>
      <c r="H50" s="79"/>
    </row>
    <row r="51" spans="1:8" ht="16.5" customHeight="1">
      <c r="A51" s="46"/>
      <c r="B51" s="63" t="s">
        <v>35</v>
      </c>
      <c r="C51" s="64">
        <f>+C21+C37+C41+C50</f>
        <v>16982</v>
      </c>
      <c r="D51" s="64">
        <f>+D21+D37+D41+D50</f>
        <v>14306</v>
      </c>
      <c r="E51" s="64">
        <f>+E21+E37+E41+E50</f>
        <v>15057</v>
      </c>
      <c r="F51" s="50"/>
      <c r="G51" s="79"/>
      <c r="H51" s="79"/>
    </row>
    <row r="52" spans="1:8" ht="16.5" customHeight="1">
      <c r="A52" s="46">
        <v>8115</v>
      </c>
      <c r="B52" s="47" t="s">
        <v>400</v>
      </c>
      <c r="C52" s="52">
        <v>4060</v>
      </c>
      <c r="D52" s="51">
        <v>3871</v>
      </c>
      <c r="E52" s="52">
        <f>+D234</f>
        <v>3447.6000000000004</v>
      </c>
      <c r="F52" s="50"/>
      <c r="G52" s="79"/>
      <c r="H52" s="79"/>
    </row>
    <row r="53" spans="1:8" ht="3" customHeight="1">
      <c r="A53" s="46"/>
      <c r="B53" s="47"/>
      <c r="C53" s="61"/>
      <c r="D53" s="60"/>
      <c r="E53" s="61"/>
      <c r="F53" s="50"/>
      <c r="G53" s="56"/>
      <c r="H53" s="56"/>
    </row>
    <row r="54" spans="1:8" ht="16.5" customHeight="1">
      <c r="A54" s="46"/>
      <c r="B54" s="63" t="s">
        <v>479</v>
      </c>
      <c r="C54" s="64">
        <f>+C51+C52</f>
        <v>21042</v>
      </c>
      <c r="D54" s="64">
        <f>+D51+D52</f>
        <v>18177</v>
      </c>
      <c r="E54" s="64">
        <f>+E51+E52</f>
        <v>18504.6</v>
      </c>
      <c r="F54" s="50"/>
      <c r="G54" s="80"/>
      <c r="H54" s="80"/>
    </row>
    <row r="55" spans="1:8" ht="16.5" customHeight="1">
      <c r="A55" s="66"/>
      <c r="B55" s="67"/>
      <c r="C55" s="65"/>
      <c r="D55" s="68"/>
      <c r="E55" s="65"/>
      <c r="F55" s="50"/>
      <c r="G55" s="65"/>
      <c r="H55" s="65"/>
    </row>
    <row r="56" spans="1:8" ht="16.5" customHeight="1">
      <c r="A56" s="69"/>
      <c r="B56" s="70" t="s">
        <v>37</v>
      </c>
      <c r="C56" s="61"/>
      <c r="D56" s="71"/>
      <c r="E56" s="61"/>
      <c r="F56" s="50"/>
      <c r="G56" s="65"/>
      <c r="H56" s="65"/>
    </row>
    <row r="57" spans="1:8" ht="16.5" customHeight="1">
      <c r="A57" s="46"/>
      <c r="B57" s="47"/>
      <c r="C57" s="60" t="s">
        <v>392</v>
      </c>
      <c r="D57" s="72" t="s">
        <v>391</v>
      </c>
      <c r="E57" s="94" t="s">
        <v>389</v>
      </c>
      <c r="F57" s="50"/>
      <c r="G57" s="80"/>
      <c r="H57" s="79"/>
    </row>
    <row r="58" spans="1:8" ht="16.5" customHeight="1">
      <c r="A58" s="46" t="s">
        <v>331</v>
      </c>
      <c r="B58" s="47" t="s">
        <v>194</v>
      </c>
      <c r="C58" s="60">
        <v>30</v>
      </c>
      <c r="D58" s="51">
        <v>30</v>
      </c>
      <c r="E58" s="60">
        <v>30</v>
      </c>
      <c r="F58" s="50"/>
      <c r="G58" s="80"/>
      <c r="H58" s="89"/>
    </row>
    <row r="59" spans="1:8" ht="16.5" customHeight="1">
      <c r="A59" s="46" t="s">
        <v>41</v>
      </c>
      <c r="B59" s="47" t="s">
        <v>192</v>
      </c>
      <c r="C59" s="60">
        <v>240</v>
      </c>
      <c r="D59" s="51">
        <v>240</v>
      </c>
      <c r="E59" s="60">
        <v>240</v>
      </c>
      <c r="F59" s="50"/>
      <c r="G59" s="80"/>
      <c r="H59" s="79"/>
    </row>
    <row r="60" spans="1:8" ht="16.5" customHeight="1">
      <c r="A60" s="46" t="s">
        <v>42</v>
      </c>
      <c r="B60" s="47" t="s">
        <v>72</v>
      </c>
      <c r="C60" s="60">
        <v>30</v>
      </c>
      <c r="D60" s="51">
        <v>23</v>
      </c>
      <c r="E60" s="60">
        <v>30</v>
      </c>
      <c r="F60" s="50"/>
      <c r="G60" s="80"/>
      <c r="H60" s="79"/>
    </row>
    <row r="61" spans="1:8" ht="16.5" customHeight="1">
      <c r="A61" s="46" t="s">
        <v>295</v>
      </c>
      <c r="B61" s="47" t="s">
        <v>191</v>
      </c>
      <c r="C61" s="60">
        <v>100</v>
      </c>
      <c r="D61" s="51">
        <v>140</v>
      </c>
      <c r="E61" s="60">
        <v>60</v>
      </c>
      <c r="F61" s="50"/>
      <c r="G61" s="80"/>
      <c r="H61" s="79"/>
    </row>
    <row r="62" spans="1:8" ht="16.5" customHeight="1">
      <c r="A62" s="46" t="s">
        <v>198</v>
      </c>
      <c r="B62" s="47" t="s">
        <v>360</v>
      </c>
      <c r="C62" s="60">
        <v>5</v>
      </c>
      <c r="D62" s="51">
        <v>2</v>
      </c>
      <c r="E62" s="60">
        <v>2</v>
      </c>
      <c r="F62" s="50"/>
      <c r="G62" s="80"/>
      <c r="H62" s="79"/>
    </row>
    <row r="63" spans="1:8" ht="16.5" customHeight="1">
      <c r="A63" s="46" t="s">
        <v>332</v>
      </c>
      <c r="B63" s="47" t="s">
        <v>334</v>
      </c>
      <c r="C63" s="60">
        <v>50</v>
      </c>
      <c r="D63" s="51">
        <v>13</v>
      </c>
      <c r="E63" s="60">
        <v>15</v>
      </c>
      <c r="F63" s="50"/>
      <c r="G63" s="80"/>
      <c r="H63" s="79"/>
    </row>
    <row r="64" spans="1:8" ht="16.5" customHeight="1">
      <c r="A64" s="83" t="s">
        <v>462</v>
      </c>
      <c r="B64" s="84" t="s">
        <v>463</v>
      </c>
      <c r="C64" s="51"/>
      <c r="D64" s="51">
        <v>128</v>
      </c>
      <c r="E64" s="60">
        <v>100</v>
      </c>
      <c r="F64" s="50"/>
      <c r="G64" s="80"/>
      <c r="H64" s="79"/>
    </row>
    <row r="65" spans="1:8" ht="16.5" customHeight="1">
      <c r="A65" s="46" t="s">
        <v>193</v>
      </c>
      <c r="B65" s="47" t="s">
        <v>361</v>
      </c>
      <c r="C65" s="60">
        <v>50</v>
      </c>
      <c r="D65" s="51">
        <v>30</v>
      </c>
      <c r="E65" s="60">
        <v>30</v>
      </c>
      <c r="F65" s="50"/>
      <c r="G65" s="80"/>
      <c r="H65" s="79"/>
    </row>
    <row r="66" spans="1:8" ht="16.5" customHeight="1">
      <c r="A66" s="46" t="s">
        <v>335</v>
      </c>
      <c r="B66" s="47" t="s">
        <v>336</v>
      </c>
      <c r="C66" s="60"/>
      <c r="D66" s="51">
        <v>35</v>
      </c>
      <c r="E66" s="60">
        <v>30</v>
      </c>
      <c r="F66" s="50"/>
      <c r="G66" s="80"/>
      <c r="H66" s="79"/>
    </row>
    <row r="67" spans="1:8" ht="16.5" customHeight="1">
      <c r="A67" s="46" t="s">
        <v>333</v>
      </c>
      <c r="B67" s="47" t="s">
        <v>390</v>
      </c>
      <c r="C67" s="60">
        <v>10</v>
      </c>
      <c r="D67" s="51">
        <v>8</v>
      </c>
      <c r="E67" s="60">
        <v>10</v>
      </c>
      <c r="F67" s="50"/>
      <c r="G67" s="80"/>
      <c r="H67" s="79"/>
    </row>
    <row r="68" spans="1:8" ht="16.5" customHeight="1">
      <c r="A68" s="46" t="s">
        <v>387</v>
      </c>
      <c r="B68" s="84" t="s">
        <v>461</v>
      </c>
      <c r="C68" s="60"/>
      <c r="D68" s="51">
        <v>1</v>
      </c>
      <c r="E68" s="60"/>
      <c r="F68" s="50"/>
      <c r="G68" s="80"/>
      <c r="H68" s="79"/>
    </row>
    <row r="69" spans="1:8" ht="16.5" customHeight="1">
      <c r="A69" s="46" t="s">
        <v>39</v>
      </c>
      <c r="B69" s="47" t="s">
        <v>70</v>
      </c>
      <c r="C69" s="60">
        <v>659</v>
      </c>
      <c r="D69" s="51">
        <v>706</v>
      </c>
      <c r="E69" s="60">
        <v>710</v>
      </c>
      <c r="F69" s="50"/>
      <c r="G69" s="80"/>
      <c r="H69" s="79"/>
    </row>
    <row r="70" spans="1:8" ht="16.5" customHeight="1">
      <c r="A70" s="46" t="s">
        <v>374</v>
      </c>
      <c r="B70" s="47" t="s">
        <v>375</v>
      </c>
      <c r="C70" s="60">
        <v>15</v>
      </c>
      <c r="D70" s="51">
        <v>3</v>
      </c>
      <c r="E70" s="60">
        <v>5</v>
      </c>
      <c r="F70" s="50"/>
      <c r="G70" s="80"/>
      <c r="H70" s="79"/>
    </row>
    <row r="71" spans="1:8" ht="16.5" customHeight="1">
      <c r="A71" s="83" t="s">
        <v>459</v>
      </c>
      <c r="B71" s="84" t="s">
        <v>460</v>
      </c>
      <c r="C71" s="51"/>
      <c r="D71" s="51">
        <v>4</v>
      </c>
      <c r="E71" s="60">
        <v>5</v>
      </c>
      <c r="F71" s="50"/>
      <c r="G71" s="80"/>
      <c r="H71" s="79"/>
    </row>
    <row r="72" spans="1:8" ht="16.5" customHeight="1">
      <c r="A72" s="46" t="s">
        <v>38</v>
      </c>
      <c r="B72" s="47" t="s">
        <v>408</v>
      </c>
      <c r="C72" s="60">
        <v>10</v>
      </c>
      <c r="D72" s="51">
        <v>28</v>
      </c>
      <c r="E72" s="60">
        <v>25</v>
      </c>
      <c r="F72" s="50"/>
      <c r="G72" s="80"/>
      <c r="H72" s="79"/>
    </row>
    <row r="73" spans="1:8" ht="16.5" customHeight="1">
      <c r="A73" s="46" t="s">
        <v>385</v>
      </c>
      <c r="B73" s="47" t="s">
        <v>386</v>
      </c>
      <c r="C73" s="60">
        <v>0</v>
      </c>
      <c r="D73" s="51">
        <v>142</v>
      </c>
      <c r="E73" s="60">
        <v>0</v>
      </c>
      <c r="F73" s="50"/>
      <c r="G73" s="80"/>
      <c r="H73" s="79"/>
    </row>
    <row r="74" spans="1:8" ht="16.5" customHeight="1">
      <c r="A74" s="46" t="s">
        <v>40</v>
      </c>
      <c r="B74" s="47" t="s">
        <v>71</v>
      </c>
      <c r="C74" s="60">
        <v>10</v>
      </c>
      <c r="D74" s="51">
        <v>9</v>
      </c>
      <c r="E74" s="60">
        <v>10</v>
      </c>
      <c r="F74" s="50"/>
      <c r="G74" s="80"/>
      <c r="H74" s="79"/>
    </row>
    <row r="75" spans="1:8" ht="16.5" customHeight="1">
      <c r="A75" s="46" t="s">
        <v>388</v>
      </c>
      <c r="B75" s="47" t="s">
        <v>410</v>
      </c>
      <c r="C75" s="60">
        <v>20</v>
      </c>
      <c r="D75" s="51"/>
      <c r="E75" s="60">
        <v>10</v>
      </c>
      <c r="F75" s="50"/>
      <c r="G75" s="80"/>
      <c r="H75" s="79"/>
    </row>
    <row r="76" spans="1:8" ht="16.5" customHeight="1">
      <c r="A76" s="46" t="s">
        <v>235</v>
      </c>
      <c r="B76" s="47" t="s">
        <v>236</v>
      </c>
      <c r="C76" s="60">
        <v>1</v>
      </c>
      <c r="D76" s="51">
        <v>0</v>
      </c>
      <c r="E76" s="60">
        <v>1</v>
      </c>
      <c r="F76" s="50"/>
      <c r="G76" s="80"/>
      <c r="H76" s="79"/>
    </row>
    <row r="77" spans="1:8" ht="16.5" customHeight="1">
      <c r="A77" s="46" t="s">
        <v>237</v>
      </c>
      <c r="B77" s="47" t="s">
        <v>238</v>
      </c>
      <c r="C77" s="60">
        <v>15</v>
      </c>
      <c r="D77" s="51">
        <v>7</v>
      </c>
      <c r="E77" s="60">
        <v>10</v>
      </c>
      <c r="F77" s="50"/>
      <c r="G77" s="80"/>
      <c r="H77" s="79"/>
    </row>
    <row r="78" spans="1:8" ht="16.5" customHeight="1">
      <c r="A78" s="83" t="s">
        <v>467</v>
      </c>
      <c r="B78" s="84" t="s">
        <v>468</v>
      </c>
      <c r="C78" s="60"/>
      <c r="D78" s="51">
        <v>25</v>
      </c>
      <c r="E78" s="60"/>
      <c r="F78" s="50"/>
      <c r="G78" s="80"/>
      <c r="H78" s="79"/>
    </row>
    <row r="79" spans="1:8" ht="16.5" customHeight="1">
      <c r="A79" s="46" t="s">
        <v>46</v>
      </c>
      <c r="B79" s="47" t="s">
        <v>204</v>
      </c>
      <c r="C79" s="60">
        <v>550</v>
      </c>
      <c r="D79" s="51">
        <v>550</v>
      </c>
      <c r="E79" s="60">
        <v>550</v>
      </c>
      <c r="F79" s="50"/>
      <c r="G79" s="80"/>
      <c r="H79" s="79"/>
    </row>
    <row r="80" spans="1:8" ht="16.5" customHeight="1">
      <c r="A80" s="46" t="s">
        <v>205</v>
      </c>
      <c r="B80" s="47" t="s">
        <v>206</v>
      </c>
      <c r="C80" s="60">
        <v>10</v>
      </c>
      <c r="D80" s="51">
        <v>1</v>
      </c>
      <c r="E80" s="60">
        <v>2</v>
      </c>
      <c r="F80" s="50"/>
      <c r="G80" s="80"/>
      <c r="H80" s="79"/>
    </row>
    <row r="81" spans="1:8" ht="16.5" customHeight="1">
      <c r="A81" s="46" t="s">
        <v>209</v>
      </c>
      <c r="B81" s="47" t="s">
        <v>376</v>
      </c>
      <c r="C81" s="60">
        <v>50</v>
      </c>
      <c r="D81" s="51">
        <v>1</v>
      </c>
      <c r="E81" s="60">
        <v>5</v>
      </c>
      <c r="F81" s="50"/>
      <c r="G81" s="80"/>
      <c r="H81" s="79"/>
    </row>
    <row r="82" spans="1:8" ht="16.5" customHeight="1">
      <c r="A82" s="46" t="s">
        <v>296</v>
      </c>
      <c r="B82" s="47" t="s">
        <v>366</v>
      </c>
      <c r="C82" s="60">
        <v>10</v>
      </c>
      <c r="D82" s="51"/>
      <c r="E82" s="60">
        <v>5</v>
      </c>
      <c r="F82" s="50"/>
      <c r="G82" s="80"/>
      <c r="H82" s="79"/>
    </row>
    <row r="83" spans="1:8" ht="16.5" customHeight="1">
      <c r="A83" s="46" t="s">
        <v>383</v>
      </c>
      <c r="B83" s="47" t="s">
        <v>384</v>
      </c>
      <c r="C83" s="60"/>
      <c r="D83" s="51">
        <v>89</v>
      </c>
      <c r="E83" s="60">
        <v>300</v>
      </c>
      <c r="F83" s="50"/>
      <c r="G83" s="80"/>
      <c r="H83" s="79"/>
    </row>
    <row r="84" spans="1:8" ht="16.5" customHeight="1">
      <c r="A84" s="46" t="s">
        <v>241</v>
      </c>
      <c r="B84" s="47" t="s">
        <v>297</v>
      </c>
      <c r="C84" s="60">
        <v>3</v>
      </c>
      <c r="D84" s="51"/>
      <c r="E84" s="60">
        <v>3</v>
      </c>
      <c r="F84" s="50"/>
      <c r="G84" s="80"/>
      <c r="H84" s="79"/>
    </row>
    <row r="85" spans="1:8" ht="16.5" customHeight="1">
      <c r="A85" s="46" t="s">
        <v>43</v>
      </c>
      <c r="B85" s="47" t="s">
        <v>377</v>
      </c>
      <c r="C85" s="60">
        <v>150</v>
      </c>
      <c r="D85" s="51">
        <v>98</v>
      </c>
      <c r="E85" s="60">
        <v>100</v>
      </c>
      <c r="F85" s="50"/>
      <c r="G85" s="80"/>
      <c r="H85" s="79"/>
    </row>
    <row r="86" spans="1:8" ht="16.5" customHeight="1">
      <c r="A86" s="46" t="s">
        <v>394</v>
      </c>
      <c r="B86" s="47" t="s">
        <v>395</v>
      </c>
      <c r="C86" s="60">
        <v>0</v>
      </c>
      <c r="D86" s="51"/>
      <c r="E86" s="60">
        <v>0</v>
      </c>
      <c r="F86" s="50"/>
      <c r="G86" s="80"/>
      <c r="H86" s="79"/>
    </row>
    <row r="87" spans="1:8" ht="16.5" customHeight="1">
      <c r="A87" s="46" t="s">
        <v>47</v>
      </c>
      <c r="B87" s="47" t="s">
        <v>208</v>
      </c>
      <c r="C87" s="60">
        <v>1618</v>
      </c>
      <c r="D87" s="51">
        <v>1618</v>
      </c>
      <c r="E87" s="60">
        <v>1618</v>
      </c>
      <c r="F87" s="50"/>
      <c r="G87" s="80"/>
      <c r="H87" s="79"/>
    </row>
    <row r="88" spans="1:8" ht="16.5" customHeight="1">
      <c r="A88" s="46" t="s">
        <v>378</v>
      </c>
      <c r="B88" s="47" t="s">
        <v>396</v>
      </c>
      <c r="C88" s="60"/>
      <c r="D88" s="51"/>
      <c r="E88" s="60"/>
      <c r="F88" s="50"/>
      <c r="G88" s="80"/>
      <c r="H88" s="79"/>
    </row>
    <row r="89" spans="1:8" ht="16.5" customHeight="1">
      <c r="A89" s="46" t="s">
        <v>190</v>
      </c>
      <c r="B89" s="47" t="s">
        <v>73</v>
      </c>
      <c r="C89" s="60">
        <v>150</v>
      </c>
      <c r="D89" s="51">
        <v>140</v>
      </c>
      <c r="E89" s="60">
        <v>150</v>
      </c>
      <c r="F89" s="50"/>
      <c r="G89" s="80"/>
      <c r="H89" s="79"/>
    </row>
    <row r="90" spans="1:8" ht="16.5" customHeight="1">
      <c r="A90" s="46" t="s">
        <v>50</v>
      </c>
      <c r="B90" s="47" t="s">
        <v>78</v>
      </c>
      <c r="C90" s="60">
        <v>20</v>
      </c>
      <c r="D90" s="51">
        <v>20</v>
      </c>
      <c r="E90" s="60">
        <v>20</v>
      </c>
      <c r="F90" s="50"/>
      <c r="G90" s="80"/>
      <c r="H90" s="79"/>
    </row>
    <row r="91" spans="1:8" ht="16.5" customHeight="1">
      <c r="A91" s="46" t="s">
        <v>51</v>
      </c>
      <c r="B91" s="47" t="s">
        <v>79</v>
      </c>
      <c r="C91" s="60">
        <v>5</v>
      </c>
      <c r="D91" s="51">
        <v>5</v>
      </c>
      <c r="E91" s="60">
        <v>5</v>
      </c>
      <c r="F91" s="50"/>
      <c r="G91" s="80"/>
      <c r="H91" s="79"/>
    </row>
    <row r="92" spans="1:8" ht="16.5" customHeight="1">
      <c r="A92" s="46" t="s">
        <v>52</v>
      </c>
      <c r="B92" s="47" t="s">
        <v>80</v>
      </c>
      <c r="C92" s="60">
        <v>2</v>
      </c>
      <c r="D92" s="51">
        <v>2</v>
      </c>
      <c r="E92" s="60">
        <v>2</v>
      </c>
      <c r="F92" s="50"/>
      <c r="G92" s="80"/>
      <c r="H92" s="79"/>
    </row>
    <row r="93" spans="1:8" ht="16.5" customHeight="1">
      <c r="A93" s="46" t="s">
        <v>397</v>
      </c>
      <c r="B93" s="47" t="s">
        <v>398</v>
      </c>
      <c r="C93" s="60">
        <v>5</v>
      </c>
      <c r="D93" s="51"/>
      <c r="E93" s="60">
        <v>2</v>
      </c>
      <c r="F93" s="50"/>
      <c r="G93" s="80"/>
      <c r="H93" s="79"/>
    </row>
    <row r="94" spans="1:8" ht="16.5" customHeight="1">
      <c r="A94" s="46" t="s">
        <v>212</v>
      </c>
      <c r="B94" s="47" t="s">
        <v>299</v>
      </c>
      <c r="C94" s="60">
        <v>7</v>
      </c>
      <c r="D94" s="51">
        <v>7</v>
      </c>
      <c r="E94" s="60">
        <v>7</v>
      </c>
      <c r="F94" s="50"/>
      <c r="G94" s="80"/>
      <c r="H94" s="79"/>
    </row>
    <row r="95" spans="1:8" ht="16.5" customHeight="1">
      <c r="A95" s="46" t="s">
        <v>53</v>
      </c>
      <c r="B95" s="84" t="s">
        <v>456</v>
      </c>
      <c r="C95" s="60">
        <v>2</v>
      </c>
      <c r="D95" s="51">
        <v>4</v>
      </c>
      <c r="E95" s="60">
        <v>2</v>
      </c>
      <c r="F95" s="50"/>
      <c r="G95" s="80"/>
      <c r="H95" s="79"/>
    </row>
    <row r="96" spans="1:8" ht="16.5" customHeight="1">
      <c r="A96" s="83" t="s">
        <v>457</v>
      </c>
      <c r="B96" s="84" t="s">
        <v>458</v>
      </c>
      <c r="C96" s="51">
        <v>6</v>
      </c>
      <c r="D96" s="51">
        <v>10</v>
      </c>
      <c r="E96" s="60">
        <v>12</v>
      </c>
      <c r="F96" s="50"/>
      <c r="G96" s="80"/>
      <c r="H96" s="79"/>
    </row>
    <row r="97" spans="1:8" ht="16.5" customHeight="1">
      <c r="A97" s="46" t="s">
        <v>242</v>
      </c>
      <c r="B97" s="47" t="s">
        <v>243</v>
      </c>
      <c r="C97" s="60">
        <v>6</v>
      </c>
      <c r="D97" s="51">
        <v>6</v>
      </c>
      <c r="E97" s="60">
        <v>6</v>
      </c>
      <c r="F97" s="50"/>
      <c r="G97" s="80"/>
      <c r="H97" s="79"/>
    </row>
    <row r="98" spans="1:8" ht="16.5" customHeight="1">
      <c r="A98" s="83" t="s">
        <v>454</v>
      </c>
      <c r="B98" s="84" t="s">
        <v>455</v>
      </c>
      <c r="C98" s="51"/>
      <c r="D98" s="51">
        <v>300</v>
      </c>
      <c r="E98" s="60"/>
      <c r="F98" s="50"/>
      <c r="G98" s="80"/>
      <c r="H98" s="79"/>
    </row>
    <row r="99" spans="1:8" ht="16.5" customHeight="1">
      <c r="A99" s="46" t="s">
        <v>109</v>
      </c>
      <c r="B99" s="47" t="s">
        <v>123</v>
      </c>
      <c r="C99" s="60">
        <v>50</v>
      </c>
      <c r="D99" s="51"/>
      <c r="E99" s="60">
        <v>50</v>
      </c>
      <c r="F99" s="50"/>
      <c r="G99" s="80"/>
      <c r="H99" s="79"/>
    </row>
    <row r="100" spans="1:8" ht="16.5" customHeight="1">
      <c r="A100" s="46" t="s">
        <v>110</v>
      </c>
      <c r="B100" s="47" t="s">
        <v>124</v>
      </c>
      <c r="C100" s="60">
        <v>12</v>
      </c>
      <c r="D100" s="51">
        <v>12</v>
      </c>
      <c r="E100" s="60">
        <v>12</v>
      </c>
      <c r="F100" s="50"/>
      <c r="G100" s="80"/>
      <c r="H100" s="79"/>
    </row>
    <row r="101" spans="1:8" ht="16.5" customHeight="1">
      <c r="A101" s="46" t="s">
        <v>247</v>
      </c>
      <c r="B101" s="47" t="s">
        <v>248</v>
      </c>
      <c r="C101" s="60">
        <v>25</v>
      </c>
      <c r="D101" s="51">
        <v>2</v>
      </c>
      <c r="E101" s="60">
        <v>5</v>
      </c>
      <c r="F101" s="50"/>
      <c r="G101" s="80"/>
      <c r="H101" s="79"/>
    </row>
    <row r="102" spans="1:8" ht="16.5" customHeight="1">
      <c r="A102" s="46" t="s">
        <v>249</v>
      </c>
      <c r="B102" s="47" t="s">
        <v>250</v>
      </c>
      <c r="C102" s="60">
        <v>40</v>
      </c>
      <c r="D102" s="51">
        <v>41</v>
      </c>
      <c r="E102" s="60">
        <v>40</v>
      </c>
      <c r="F102" s="50"/>
      <c r="G102" s="80"/>
      <c r="H102" s="79"/>
    </row>
    <row r="103" spans="1:8" ht="16.5" customHeight="1">
      <c r="A103" s="46" t="s">
        <v>54</v>
      </c>
      <c r="B103" s="47" t="s">
        <v>82</v>
      </c>
      <c r="C103" s="60">
        <v>16</v>
      </c>
      <c r="D103" s="51">
        <v>20</v>
      </c>
      <c r="E103" s="60">
        <v>20</v>
      </c>
      <c r="F103" s="50"/>
      <c r="G103" s="78"/>
      <c r="H103" s="79"/>
    </row>
    <row r="104" spans="1:8" ht="16.5" customHeight="1">
      <c r="A104" s="46" t="s">
        <v>300</v>
      </c>
      <c r="B104" s="84" t="s">
        <v>466</v>
      </c>
      <c r="C104" s="60">
        <v>2</v>
      </c>
      <c r="D104" s="51">
        <v>39</v>
      </c>
      <c r="E104" s="60">
        <v>2</v>
      </c>
      <c r="F104" s="50"/>
      <c r="G104" s="80"/>
      <c r="H104" s="79"/>
    </row>
    <row r="105" spans="1:8" ht="16.5" customHeight="1">
      <c r="A105" s="46" t="s">
        <v>213</v>
      </c>
      <c r="B105" s="47" t="s">
        <v>420</v>
      </c>
      <c r="C105" s="60">
        <v>50</v>
      </c>
      <c r="D105" s="51">
        <v>32</v>
      </c>
      <c r="E105" s="60">
        <v>40</v>
      </c>
      <c r="F105" s="50"/>
      <c r="G105" s="80"/>
      <c r="H105" s="79"/>
    </row>
    <row r="106" spans="1:8" ht="16.5" customHeight="1">
      <c r="A106" s="46" t="s">
        <v>56</v>
      </c>
      <c r="B106" s="47" t="s">
        <v>362</v>
      </c>
      <c r="C106" s="60">
        <v>7</v>
      </c>
      <c r="D106" s="51"/>
      <c r="E106" s="60">
        <v>5</v>
      </c>
      <c r="F106" s="50"/>
      <c r="G106" s="80"/>
      <c r="H106" s="79"/>
    </row>
    <row r="107" spans="1:8" ht="16.5" customHeight="1">
      <c r="A107" s="46" t="s">
        <v>217</v>
      </c>
      <c r="B107" s="47" t="s">
        <v>302</v>
      </c>
      <c r="C107" s="60">
        <v>15</v>
      </c>
      <c r="D107" s="51"/>
      <c r="E107" s="60">
        <v>5</v>
      </c>
      <c r="F107" s="50"/>
      <c r="G107" s="80"/>
      <c r="H107" s="79"/>
    </row>
    <row r="108" spans="1:8" ht="16.5" customHeight="1">
      <c r="A108" s="46" t="s">
        <v>57</v>
      </c>
      <c r="B108" s="47" t="s">
        <v>83</v>
      </c>
      <c r="C108" s="60">
        <f>+C107*1.26-C107</f>
        <v>3.8999999999999986</v>
      </c>
      <c r="D108" s="51"/>
      <c r="E108" s="60">
        <f>+E107*1.26-E107</f>
        <v>1.2999999999999998</v>
      </c>
      <c r="F108" s="50"/>
      <c r="G108" s="80"/>
      <c r="H108" s="79"/>
    </row>
    <row r="109" spans="1:8" ht="16.5" customHeight="1">
      <c r="A109" s="46" t="s">
        <v>58</v>
      </c>
      <c r="B109" s="47" t="s">
        <v>84</v>
      </c>
      <c r="C109" s="60">
        <f>+C107*1.09-C107</f>
        <v>1.3500000000000014</v>
      </c>
      <c r="D109" s="51"/>
      <c r="E109" s="60">
        <f>+E107*1.09-E107</f>
        <v>0.4500000000000002</v>
      </c>
      <c r="F109" s="50"/>
      <c r="G109" s="80"/>
      <c r="H109" s="78"/>
    </row>
    <row r="110" spans="1:8" ht="16.5" customHeight="1">
      <c r="A110" s="46" t="s">
        <v>350</v>
      </c>
      <c r="B110" s="47" t="s">
        <v>351</v>
      </c>
      <c r="C110" s="60">
        <v>1</v>
      </c>
      <c r="D110" s="51"/>
      <c r="E110" s="60">
        <v>1</v>
      </c>
      <c r="F110" s="50"/>
      <c r="G110" s="80"/>
      <c r="H110" s="79"/>
    </row>
    <row r="111" spans="1:8" ht="16.5" customHeight="1">
      <c r="A111" s="46" t="s">
        <v>218</v>
      </c>
      <c r="B111" s="47" t="s">
        <v>219</v>
      </c>
      <c r="C111" s="60">
        <v>1</v>
      </c>
      <c r="D111" s="51">
        <v>1</v>
      </c>
      <c r="E111" s="60">
        <v>1</v>
      </c>
      <c r="F111" s="50"/>
      <c r="G111" s="80"/>
      <c r="H111" s="79"/>
    </row>
    <row r="112" spans="1:8" ht="16.5" customHeight="1">
      <c r="A112" s="46" t="s">
        <v>59</v>
      </c>
      <c r="B112" s="47" t="s">
        <v>85</v>
      </c>
      <c r="C112" s="60">
        <v>200</v>
      </c>
      <c r="D112" s="51">
        <v>295</v>
      </c>
      <c r="E112" s="60">
        <v>250</v>
      </c>
      <c r="F112" s="50"/>
      <c r="G112" s="80"/>
      <c r="H112" s="79"/>
    </row>
    <row r="113" spans="1:8" ht="16.5" customHeight="1">
      <c r="A113" s="46" t="s">
        <v>60</v>
      </c>
      <c r="B113" s="47" t="s">
        <v>86</v>
      </c>
      <c r="C113" s="60">
        <v>5</v>
      </c>
      <c r="D113" s="51">
        <v>2</v>
      </c>
      <c r="E113" s="60">
        <v>2</v>
      </c>
      <c r="F113" s="50"/>
      <c r="G113" s="80"/>
      <c r="H113" s="79"/>
    </row>
    <row r="114" spans="1:8" ht="16.5" customHeight="1">
      <c r="A114" s="46" t="s">
        <v>61</v>
      </c>
      <c r="B114" s="47" t="s">
        <v>87</v>
      </c>
      <c r="C114" s="60">
        <v>100</v>
      </c>
      <c r="D114" s="51">
        <v>100</v>
      </c>
      <c r="E114" s="60">
        <v>100</v>
      </c>
      <c r="F114" s="50"/>
      <c r="G114" s="80"/>
      <c r="H114" s="79"/>
    </row>
    <row r="115" spans="1:8" ht="16.5" customHeight="1">
      <c r="A115" s="46" t="s">
        <v>220</v>
      </c>
      <c r="B115" s="47" t="s">
        <v>221</v>
      </c>
      <c r="C115" s="60">
        <v>2</v>
      </c>
      <c r="D115" s="51"/>
      <c r="E115" s="60">
        <v>2</v>
      </c>
      <c r="F115" s="50"/>
      <c r="G115" s="80"/>
      <c r="H115" s="79"/>
    </row>
    <row r="116" spans="1:8" ht="16.5" customHeight="1">
      <c r="A116" s="46" t="s">
        <v>222</v>
      </c>
      <c r="B116" s="47" t="s">
        <v>223</v>
      </c>
      <c r="C116" s="60">
        <v>30</v>
      </c>
      <c r="D116" s="51">
        <v>72</v>
      </c>
      <c r="E116" s="60">
        <v>50</v>
      </c>
      <c r="F116" s="50"/>
      <c r="G116" s="80"/>
      <c r="H116" s="79"/>
    </row>
    <row r="117" spans="1:8" ht="16.5" customHeight="1">
      <c r="A117" s="46" t="s">
        <v>226</v>
      </c>
      <c r="B117" s="47" t="s">
        <v>225</v>
      </c>
      <c r="C117" s="60">
        <v>2</v>
      </c>
      <c r="D117" s="51"/>
      <c r="E117" s="60">
        <v>2</v>
      </c>
      <c r="F117" s="50"/>
      <c r="G117" s="80"/>
      <c r="H117" s="79"/>
    </row>
    <row r="118" spans="1:8" ht="16.5" customHeight="1">
      <c r="A118" s="46" t="s">
        <v>224</v>
      </c>
      <c r="B118" s="47" t="s">
        <v>363</v>
      </c>
      <c r="C118" s="60"/>
      <c r="D118" s="51"/>
      <c r="E118" s="60"/>
      <c r="F118" s="50"/>
      <c r="G118" s="80"/>
      <c r="H118" s="79"/>
    </row>
    <row r="119" spans="1:8" ht="16.5" customHeight="1">
      <c r="A119" s="47" t="s">
        <v>227</v>
      </c>
      <c r="B119" s="47" t="s">
        <v>228</v>
      </c>
      <c r="C119" s="60">
        <v>50</v>
      </c>
      <c r="D119" s="51">
        <v>52</v>
      </c>
      <c r="E119" s="60">
        <v>50</v>
      </c>
      <c r="F119" s="50"/>
      <c r="G119" s="80"/>
      <c r="H119" s="88"/>
    </row>
    <row r="120" spans="1:8" ht="16.5" customHeight="1">
      <c r="A120" s="47" t="s">
        <v>416</v>
      </c>
      <c r="B120" s="47" t="s">
        <v>417</v>
      </c>
      <c r="C120" s="60"/>
      <c r="D120" s="51"/>
      <c r="E120" s="60"/>
      <c r="F120" s="50"/>
      <c r="G120" s="80"/>
      <c r="H120" s="79"/>
    </row>
    <row r="121" spans="1:8" ht="16.5" customHeight="1">
      <c r="A121" s="47" t="s">
        <v>303</v>
      </c>
      <c r="B121" s="47" t="s">
        <v>304</v>
      </c>
      <c r="C121" s="60">
        <v>1</v>
      </c>
      <c r="D121" s="51"/>
      <c r="E121" s="60">
        <v>1</v>
      </c>
      <c r="F121" s="50"/>
      <c r="G121" s="80"/>
      <c r="H121" s="79"/>
    </row>
    <row r="122" spans="1:8" ht="16.5" customHeight="1">
      <c r="A122" s="46" t="s">
        <v>229</v>
      </c>
      <c r="B122" s="47" t="s">
        <v>411</v>
      </c>
      <c r="C122" s="60">
        <v>300</v>
      </c>
      <c r="D122" s="73">
        <v>318</v>
      </c>
      <c r="E122" s="60"/>
      <c r="F122" s="50"/>
      <c r="G122" s="80"/>
      <c r="H122" s="79"/>
    </row>
    <row r="123" spans="1:8" ht="16.5" customHeight="1">
      <c r="A123" s="46" t="s">
        <v>68</v>
      </c>
      <c r="B123" s="47" t="s">
        <v>93</v>
      </c>
      <c r="C123" s="60">
        <v>2</v>
      </c>
      <c r="D123" s="51">
        <v>2</v>
      </c>
      <c r="E123" s="60">
        <v>2</v>
      </c>
      <c r="F123" s="50"/>
      <c r="G123" s="80"/>
      <c r="H123" s="79"/>
    </row>
    <row r="124" spans="1:8" ht="16.5" customHeight="1">
      <c r="A124" s="46" t="s">
        <v>306</v>
      </c>
      <c r="B124" s="47" t="s">
        <v>307</v>
      </c>
      <c r="C124" s="60">
        <v>5</v>
      </c>
      <c r="D124" s="51">
        <v>3</v>
      </c>
      <c r="E124" s="60">
        <v>5</v>
      </c>
      <c r="F124" s="50"/>
      <c r="G124" s="80"/>
      <c r="H124" s="79"/>
    </row>
    <row r="125" spans="1:8" ht="16.5" customHeight="1">
      <c r="A125" s="46" t="s">
        <v>230</v>
      </c>
      <c r="B125" s="47" t="s">
        <v>231</v>
      </c>
      <c r="C125" s="60">
        <v>9</v>
      </c>
      <c r="D125" s="51">
        <v>4</v>
      </c>
      <c r="E125" s="60">
        <v>4</v>
      </c>
      <c r="F125" s="50"/>
      <c r="G125" s="80"/>
      <c r="H125" s="90"/>
    </row>
    <row r="126" spans="1:8" ht="16.5" customHeight="1">
      <c r="A126" s="46" t="s">
        <v>232</v>
      </c>
      <c r="B126" s="47" t="s">
        <v>233</v>
      </c>
      <c r="C126" s="60">
        <v>10</v>
      </c>
      <c r="D126" s="51">
        <v>14</v>
      </c>
      <c r="E126" s="60">
        <v>15</v>
      </c>
      <c r="F126" s="50"/>
      <c r="G126" s="80"/>
      <c r="H126" s="79"/>
    </row>
    <row r="127" spans="1:8" ht="16.5" customHeight="1">
      <c r="A127" s="46" t="s">
        <v>94</v>
      </c>
      <c r="B127" s="47" t="s">
        <v>97</v>
      </c>
      <c r="C127" s="60">
        <v>20</v>
      </c>
      <c r="D127" s="51">
        <v>8</v>
      </c>
      <c r="E127" s="60">
        <v>20</v>
      </c>
      <c r="F127" s="50"/>
      <c r="G127" s="80"/>
      <c r="H127" s="79"/>
    </row>
    <row r="128" spans="1:8" ht="16.5" customHeight="1">
      <c r="A128" s="83" t="s">
        <v>431</v>
      </c>
      <c r="B128" s="47" t="s">
        <v>368</v>
      </c>
      <c r="C128" s="60">
        <f>2000-517</f>
        <v>1483</v>
      </c>
      <c r="D128" s="51">
        <v>1830</v>
      </c>
      <c r="E128" s="60">
        <v>905</v>
      </c>
      <c r="F128" s="50"/>
      <c r="G128" s="80"/>
      <c r="H128" s="79"/>
    </row>
    <row r="129" spans="1:8" ht="16.5" customHeight="1">
      <c r="A129" s="46" t="s">
        <v>62</v>
      </c>
      <c r="B129" s="47" t="s">
        <v>88</v>
      </c>
      <c r="C129" s="60">
        <v>285</v>
      </c>
      <c r="D129" s="51">
        <v>285</v>
      </c>
      <c r="E129" s="60">
        <v>285</v>
      </c>
      <c r="F129" s="50"/>
      <c r="G129" s="80"/>
      <c r="H129" s="88"/>
    </row>
    <row r="130" spans="1:8" ht="16.5" customHeight="1">
      <c r="A130" s="46" t="s">
        <v>186</v>
      </c>
      <c r="B130" s="47" t="s">
        <v>309</v>
      </c>
      <c r="C130" s="60">
        <v>5</v>
      </c>
      <c r="D130" s="51">
        <v>10</v>
      </c>
      <c r="E130" s="60">
        <v>10</v>
      </c>
      <c r="F130" s="50"/>
      <c r="G130" s="80"/>
      <c r="H130" s="79"/>
    </row>
    <row r="131" spans="1:8" ht="16.5" customHeight="1">
      <c r="A131" s="46" t="s">
        <v>63</v>
      </c>
      <c r="B131" s="47" t="s">
        <v>89</v>
      </c>
      <c r="C131" s="60">
        <v>2</v>
      </c>
      <c r="D131" s="51"/>
      <c r="E131" s="60">
        <v>2</v>
      </c>
      <c r="F131" s="50"/>
      <c r="G131" s="80"/>
      <c r="H131" s="79"/>
    </row>
    <row r="132" spans="1:8" ht="16.5" customHeight="1">
      <c r="A132" s="46" t="s">
        <v>64</v>
      </c>
      <c r="B132" s="47" t="s">
        <v>90</v>
      </c>
      <c r="C132" s="60">
        <v>60</v>
      </c>
      <c r="D132" s="51">
        <v>43</v>
      </c>
      <c r="E132" s="60">
        <v>45</v>
      </c>
      <c r="F132" s="50"/>
      <c r="G132" s="80"/>
      <c r="H132" s="79"/>
    </row>
    <row r="133" spans="1:8" ht="16.5" customHeight="1">
      <c r="A133" s="46" t="s">
        <v>65</v>
      </c>
      <c r="B133" s="47" t="s">
        <v>91</v>
      </c>
      <c r="C133" s="60">
        <f>+C132*1.26-C132</f>
        <v>15.599999999999994</v>
      </c>
      <c r="D133" s="60">
        <f>+D132*1.26-D132</f>
        <v>11.18</v>
      </c>
      <c r="E133" s="60">
        <f>+E132*1.26-E132</f>
        <v>11.700000000000003</v>
      </c>
      <c r="F133" s="50"/>
      <c r="G133" s="80"/>
      <c r="H133" s="79"/>
    </row>
    <row r="134" spans="1:8" ht="16.5" customHeight="1">
      <c r="A134" s="46" t="s">
        <v>66</v>
      </c>
      <c r="B134" s="47" t="s">
        <v>92</v>
      </c>
      <c r="C134" s="60">
        <f>+C132*1.09-C132</f>
        <v>5.400000000000006</v>
      </c>
      <c r="D134" s="60">
        <f>+D132*1.09-D132</f>
        <v>3.8700000000000045</v>
      </c>
      <c r="E134" s="60">
        <f>+E132*1.09-E132</f>
        <v>4.050000000000004</v>
      </c>
      <c r="F134" s="50"/>
      <c r="G134" s="80"/>
      <c r="H134" s="79"/>
    </row>
    <row r="135" spans="1:8" ht="16.5" customHeight="1">
      <c r="A135" s="46" t="s">
        <v>308</v>
      </c>
      <c r="B135" s="47" t="s">
        <v>310</v>
      </c>
      <c r="C135" s="60">
        <v>20</v>
      </c>
      <c r="D135" s="51">
        <v>29</v>
      </c>
      <c r="E135" s="60">
        <v>20</v>
      </c>
      <c r="F135" s="50"/>
      <c r="G135" s="80"/>
      <c r="H135" s="88"/>
    </row>
    <row r="136" spans="1:8" ht="16.5" customHeight="1">
      <c r="A136" s="46" t="s">
        <v>95</v>
      </c>
      <c r="B136" s="47" t="s">
        <v>98</v>
      </c>
      <c r="C136" s="60">
        <v>2</v>
      </c>
      <c r="D136" s="51">
        <v>1</v>
      </c>
      <c r="E136" s="60">
        <v>2</v>
      </c>
      <c r="F136" s="50"/>
      <c r="G136" s="80"/>
      <c r="H136" s="79"/>
    </row>
    <row r="137" spans="1:8" ht="16.5" customHeight="1">
      <c r="A137" s="46" t="s">
        <v>187</v>
      </c>
      <c r="B137" s="47" t="s">
        <v>234</v>
      </c>
      <c r="C137" s="60">
        <v>5</v>
      </c>
      <c r="D137" s="51"/>
      <c r="E137" s="60">
        <v>5</v>
      </c>
      <c r="F137" s="50"/>
      <c r="G137" s="80"/>
      <c r="H137" s="79"/>
    </row>
    <row r="138" spans="1:8" ht="16.5" customHeight="1">
      <c r="A138" s="46" t="s">
        <v>425</v>
      </c>
      <c r="B138" s="47" t="s">
        <v>426</v>
      </c>
      <c r="C138" s="60">
        <v>100</v>
      </c>
      <c r="D138" s="51"/>
      <c r="E138" s="60">
        <v>100</v>
      </c>
      <c r="F138" s="50"/>
      <c r="G138" s="80"/>
      <c r="H138" s="79"/>
    </row>
    <row r="139" spans="1:8" ht="16.5" customHeight="1">
      <c r="A139" s="46" t="s">
        <v>104</v>
      </c>
      <c r="B139" s="47" t="s">
        <v>118</v>
      </c>
      <c r="C139" s="60">
        <v>1020</v>
      </c>
      <c r="D139" s="51">
        <v>1335</v>
      </c>
      <c r="E139" s="60">
        <v>1335</v>
      </c>
      <c r="F139" s="50"/>
      <c r="G139" s="80"/>
      <c r="H139" s="79"/>
    </row>
    <row r="140" spans="1:8" ht="16.5" customHeight="1">
      <c r="A140" s="46" t="s">
        <v>105</v>
      </c>
      <c r="B140" s="47" t="s">
        <v>119</v>
      </c>
      <c r="C140" s="60">
        <f>C139*1.26-C139</f>
        <v>265.20000000000005</v>
      </c>
      <c r="D140" s="60">
        <f>D139*1.26-D139</f>
        <v>347.0999999999999</v>
      </c>
      <c r="E140" s="60">
        <f>E139*1.26-E139</f>
        <v>347.0999999999999</v>
      </c>
      <c r="F140" s="50"/>
      <c r="G140" s="80"/>
      <c r="H140" s="79"/>
    </row>
    <row r="141" spans="1:8" ht="16.5" customHeight="1">
      <c r="A141" s="46" t="s">
        <v>106</v>
      </c>
      <c r="B141" s="47" t="s">
        <v>120</v>
      </c>
      <c r="C141" s="60">
        <f>+C139*1.09-C139</f>
        <v>91.80000000000018</v>
      </c>
      <c r="D141" s="60">
        <f>+D139*1.09-D139</f>
        <v>120.15000000000009</v>
      </c>
      <c r="E141" s="60">
        <f>+E139*1.09-E139</f>
        <v>120.15000000000009</v>
      </c>
      <c r="F141" s="50"/>
      <c r="G141" s="80"/>
      <c r="H141" s="79"/>
    </row>
    <row r="142" spans="1:8" ht="16.5" customHeight="1">
      <c r="A142" s="46" t="s">
        <v>346</v>
      </c>
      <c r="B142" s="47" t="s">
        <v>347</v>
      </c>
      <c r="C142" s="60">
        <v>3</v>
      </c>
      <c r="D142" s="51">
        <v>5</v>
      </c>
      <c r="E142" s="60">
        <v>5</v>
      </c>
      <c r="F142" s="50"/>
      <c r="G142" s="80"/>
      <c r="H142" s="79"/>
    </row>
    <row r="143" spans="1:8" ht="16.5" customHeight="1">
      <c r="A143" s="46" t="s">
        <v>311</v>
      </c>
      <c r="B143" s="47" t="s">
        <v>312</v>
      </c>
      <c r="C143" s="60">
        <v>2</v>
      </c>
      <c r="D143" s="51">
        <v>4</v>
      </c>
      <c r="E143" s="60">
        <v>4</v>
      </c>
      <c r="F143" s="50"/>
      <c r="G143" s="80"/>
      <c r="H143" s="79"/>
    </row>
    <row r="144" spans="1:8" ht="16.5" customHeight="1">
      <c r="A144" s="46" t="s">
        <v>108</v>
      </c>
      <c r="B144" s="47" t="s">
        <v>122</v>
      </c>
      <c r="C144" s="60">
        <v>5</v>
      </c>
      <c r="D144" s="51">
        <v>6</v>
      </c>
      <c r="E144" s="60">
        <v>6</v>
      </c>
      <c r="F144" s="50"/>
      <c r="G144" s="80"/>
      <c r="H144" s="79"/>
    </row>
    <row r="145" spans="1:8" ht="16.5" customHeight="1">
      <c r="A145" s="74" t="s">
        <v>379</v>
      </c>
      <c r="B145" s="75" t="s">
        <v>380</v>
      </c>
      <c r="C145" s="60">
        <v>1</v>
      </c>
      <c r="D145" s="76"/>
      <c r="E145" s="60">
        <v>1</v>
      </c>
      <c r="F145" s="50"/>
      <c r="G145" s="80"/>
      <c r="H145" s="79"/>
    </row>
    <row r="146" spans="1:8" ht="16.5" customHeight="1">
      <c r="A146" s="46" t="s">
        <v>107</v>
      </c>
      <c r="B146" s="47" t="s">
        <v>121</v>
      </c>
      <c r="C146" s="60">
        <v>25</v>
      </c>
      <c r="D146" s="51">
        <v>9</v>
      </c>
      <c r="E146" s="60">
        <v>10</v>
      </c>
      <c r="F146" s="50"/>
      <c r="G146" s="80"/>
      <c r="H146" s="79"/>
    </row>
    <row r="147" spans="1:8" ht="16.5" customHeight="1">
      <c r="A147" s="46" t="s">
        <v>251</v>
      </c>
      <c r="B147" s="47" t="s">
        <v>252</v>
      </c>
      <c r="C147" s="60">
        <v>15</v>
      </c>
      <c r="D147" s="51"/>
      <c r="E147" s="60">
        <v>10</v>
      </c>
      <c r="F147" s="50"/>
      <c r="G147" s="80"/>
      <c r="H147" s="80"/>
    </row>
    <row r="148" spans="1:8" ht="16.5" customHeight="1">
      <c r="A148" s="83" t="s">
        <v>452</v>
      </c>
      <c r="B148" s="84" t="s">
        <v>453</v>
      </c>
      <c r="C148" s="51"/>
      <c r="D148" s="51">
        <v>1</v>
      </c>
      <c r="E148" s="94">
        <v>1</v>
      </c>
      <c r="F148" s="50"/>
      <c r="G148" s="80"/>
      <c r="H148" s="80"/>
    </row>
    <row r="149" spans="1:8" ht="16.5" customHeight="1">
      <c r="A149" s="46" t="s">
        <v>253</v>
      </c>
      <c r="B149" s="47" t="s">
        <v>254</v>
      </c>
      <c r="C149" s="60">
        <v>30</v>
      </c>
      <c r="D149" s="51">
        <v>12</v>
      </c>
      <c r="E149" s="60">
        <v>15</v>
      </c>
      <c r="F149" s="50"/>
      <c r="G149" s="80"/>
      <c r="H149" s="79"/>
    </row>
    <row r="150" spans="1:8" ht="16.5" customHeight="1">
      <c r="A150" s="46" t="s">
        <v>99</v>
      </c>
      <c r="B150" s="47" t="s">
        <v>255</v>
      </c>
      <c r="C150" s="60">
        <v>75</v>
      </c>
      <c r="D150" s="51">
        <v>55</v>
      </c>
      <c r="E150" s="60">
        <v>60</v>
      </c>
      <c r="F150" s="50"/>
      <c r="G150" s="80"/>
      <c r="H150" s="79"/>
    </row>
    <row r="151" spans="1:8" ht="16.5" customHeight="1">
      <c r="A151" s="46" t="s">
        <v>111</v>
      </c>
      <c r="B151" s="47" t="s">
        <v>256</v>
      </c>
      <c r="C151" s="60">
        <v>7</v>
      </c>
      <c r="D151" s="51">
        <v>6</v>
      </c>
      <c r="E151" s="60">
        <v>6</v>
      </c>
      <c r="F151" s="50"/>
      <c r="G151" s="80"/>
      <c r="H151" s="91"/>
    </row>
    <row r="152" spans="1:8" ht="16.5" customHeight="1">
      <c r="A152" s="46" t="s">
        <v>102</v>
      </c>
      <c r="B152" s="47" t="s">
        <v>257</v>
      </c>
      <c r="C152" s="60">
        <v>20</v>
      </c>
      <c r="D152" s="51"/>
      <c r="E152" s="60">
        <v>10</v>
      </c>
      <c r="F152" s="50"/>
      <c r="G152" s="80"/>
      <c r="H152" s="79"/>
    </row>
    <row r="153" spans="1:8" ht="16.5" customHeight="1">
      <c r="A153" s="83" t="s">
        <v>450</v>
      </c>
      <c r="B153" s="84" t="s">
        <v>451</v>
      </c>
      <c r="C153" s="51">
        <v>2</v>
      </c>
      <c r="D153" s="51">
        <v>1.8</v>
      </c>
      <c r="E153" s="94">
        <v>2</v>
      </c>
      <c r="F153" s="50"/>
      <c r="G153" s="80"/>
      <c r="H153" s="79"/>
    </row>
    <row r="154" spans="1:8" ht="16.5" customHeight="1">
      <c r="A154" s="46" t="s">
        <v>103</v>
      </c>
      <c r="B154" s="47" t="s">
        <v>258</v>
      </c>
      <c r="C154" s="60">
        <v>30</v>
      </c>
      <c r="D154" s="51">
        <v>28</v>
      </c>
      <c r="E154" s="60">
        <v>30</v>
      </c>
      <c r="F154" s="50"/>
      <c r="G154" s="80"/>
      <c r="H154" s="79"/>
    </row>
    <row r="155" spans="1:8" ht="16.5" customHeight="1">
      <c r="A155" s="46" t="s">
        <v>101</v>
      </c>
      <c r="B155" s="47" t="s">
        <v>260</v>
      </c>
      <c r="C155" s="60">
        <v>2</v>
      </c>
      <c r="D155" s="51">
        <v>1</v>
      </c>
      <c r="E155" s="60">
        <v>2</v>
      </c>
      <c r="F155" s="50"/>
      <c r="G155" s="80"/>
      <c r="H155" s="79"/>
    </row>
    <row r="156" spans="1:8" ht="16.5" customHeight="1">
      <c r="A156" s="46" t="s">
        <v>112</v>
      </c>
      <c r="B156" s="47" t="s">
        <v>321</v>
      </c>
      <c r="C156" s="60">
        <v>500</v>
      </c>
      <c r="D156" s="51">
        <v>200</v>
      </c>
      <c r="E156" s="60">
        <v>300</v>
      </c>
      <c r="F156" s="50"/>
      <c r="G156" s="80"/>
      <c r="H156" s="79"/>
    </row>
    <row r="157" spans="1:8" ht="16.5" customHeight="1">
      <c r="A157" s="46" t="s">
        <v>428</v>
      </c>
      <c r="B157" s="47" t="s">
        <v>429</v>
      </c>
      <c r="C157" s="60"/>
      <c r="D157" s="51">
        <v>345</v>
      </c>
      <c r="E157" s="60">
        <v>150</v>
      </c>
      <c r="F157" s="50"/>
      <c r="G157" s="80"/>
      <c r="H157" s="79"/>
    </row>
    <row r="158" spans="1:8" ht="16.5" customHeight="1">
      <c r="A158" s="46" t="s">
        <v>261</v>
      </c>
      <c r="B158" s="47" t="s">
        <v>262</v>
      </c>
      <c r="C158" s="60">
        <v>65</v>
      </c>
      <c r="D158" s="51">
        <v>443</v>
      </c>
      <c r="E158" s="60">
        <v>50</v>
      </c>
      <c r="F158" s="50"/>
      <c r="G158" s="80"/>
      <c r="H158" s="79"/>
    </row>
    <row r="159" spans="1:8" ht="16.5" customHeight="1">
      <c r="A159" s="46" t="s">
        <v>96</v>
      </c>
      <c r="B159" s="47" t="s">
        <v>313</v>
      </c>
      <c r="C159" s="60">
        <v>75</v>
      </c>
      <c r="D159" s="51">
        <v>143</v>
      </c>
      <c r="E159" s="60">
        <v>100</v>
      </c>
      <c r="F159" s="50"/>
      <c r="G159" s="80"/>
      <c r="H159" s="79"/>
    </row>
    <row r="160" spans="1:8" ht="16.5" customHeight="1">
      <c r="A160" s="46" t="s">
        <v>371</v>
      </c>
      <c r="B160" s="47" t="s">
        <v>372</v>
      </c>
      <c r="C160" s="60">
        <v>500</v>
      </c>
      <c r="D160" s="51">
        <v>0</v>
      </c>
      <c r="E160" s="60">
        <v>300</v>
      </c>
      <c r="F160" s="95"/>
      <c r="G160" s="80"/>
      <c r="H160" s="79"/>
    </row>
    <row r="161" spans="1:8" ht="16.5" customHeight="1">
      <c r="A161" s="46" t="s">
        <v>100</v>
      </c>
      <c r="B161" s="84" t="s">
        <v>471</v>
      </c>
      <c r="C161" s="60">
        <f>7621+5-13-125+82-13-250+33</f>
        <v>7340</v>
      </c>
      <c r="D161" s="51">
        <v>52</v>
      </c>
      <c r="E161" s="55">
        <v>5393</v>
      </c>
      <c r="F161" s="95"/>
      <c r="G161" s="80"/>
      <c r="H161" s="79"/>
    </row>
    <row r="162" spans="1:8" ht="16.5" customHeight="1">
      <c r="A162" s="46" t="s">
        <v>201</v>
      </c>
      <c r="B162" s="47" t="s">
        <v>315</v>
      </c>
      <c r="C162" s="60">
        <v>38</v>
      </c>
      <c r="D162" s="51">
        <v>6</v>
      </c>
      <c r="E162" s="60">
        <v>6</v>
      </c>
      <c r="F162" s="50"/>
      <c r="G162" s="80"/>
      <c r="H162" s="79"/>
    </row>
    <row r="163" spans="1:8" ht="16.5" customHeight="1">
      <c r="A163" s="46" t="s">
        <v>48</v>
      </c>
      <c r="B163" s="47" t="s">
        <v>76</v>
      </c>
      <c r="C163" s="60">
        <v>17</v>
      </c>
      <c r="D163" s="51">
        <v>10</v>
      </c>
      <c r="E163" s="60">
        <v>10</v>
      </c>
      <c r="F163" s="50"/>
      <c r="G163" s="80"/>
      <c r="H163" s="79"/>
    </row>
    <row r="164" spans="1:8" ht="16.5" customHeight="1">
      <c r="A164" s="46" t="s">
        <v>202</v>
      </c>
      <c r="B164" s="47" t="s">
        <v>203</v>
      </c>
      <c r="C164" s="60"/>
      <c r="D164" s="51">
        <v>0</v>
      </c>
      <c r="E164" s="60"/>
      <c r="F164" s="50"/>
      <c r="G164" s="80"/>
      <c r="H164" s="79"/>
    </row>
    <row r="165" spans="1:8" ht="16.5" customHeight="1">
      <c r="A165" s="46" t="s">
        <v>183</v>
      </c>
      <c r="B165" s="47" t="s">
        <v>75</v>
      </c>
      <c r="C165" s="60">
        <v>680</v>
      </c>
      <c r="D165" s="51">
        <v>680</v>
      </c>
      <c r="E165" s="60">
        <v>700</v>
      </c>
      <c r="F165" s="50"/>
      <c r="G165" s="80"/>
      <c r="H165" s="79"/>
    </row>
    <row r="166" spans="1:8" ht="16.5" customHeight="1">
      <c r="A166" s="83" t="s">
        <v>448</v>
      </c>
      <c r="B166" s="84" t="s">
        <v>449</v>
      </c>
      <c r="C166" s="51"/>
      <c r="D166" s="51">
        <v>17</v>
      </c>
      <c r="E166" s="60">
        <v>15</v>
      </c>
      <c r="F166" s="50"/>
      <c r="G166" s="80"/>
      <c r="H166" s="79"/>
    </row>
    <row r="167" spans="1:8" ht="16.5" customHeight="1">
      <c r="A167" s="46" t="s">
        <v>49</v>
      </c>
      <c r="B167" s="47" t="s">
        <v>77</v>
      </c>
      <c r="C167" s="60">
        <v>5</v>
      </c>
      <c r="D167" s="51">
        <v>0</v>
      </c>
      <c r="E167" s="60">
        <v>2</v>
      </c>
      <c r="F167" s="50"/>
      <c r="G167" s="80"/>
      <c r="H167" s="79"/>
    </row>
    <row r="168" spans="1:8" ht="16.5" customHeight="1">
      <c r="A168" s="83" t="s">
        <v>446</v>
      </c>
      <c r="B168" s="84" t="s">
        <v>447</v>
      </c>
      <c r="C168" s="51"/>
      <c r="D168" s="51">
        <v>20</v>
      </c>
      <c r="E168" s="60">
        <v>5</v>
      </c>
      <c r="F168" s="50"/>
      <c r="G168" s="80"/>
      <c r="H168" s="79"/>
    </row>
    <row r="169" spans="1:8" ht="16.5" customHeight="1">
      <c r="A169" s="46" t="s">
        <v>199</v>
      </c>
      <c r="B169" s="47" t="s">
        <v>200</v>
      </c>
      <c r="C169" s="60">
        <v>50</v>
      </c>
      <c r="D169" s="51">
        <v>50</v>
      </c>
      <c r="E169" s="60">
        <v>50</v>
      </c>
      <c r="F169" s="50"/>
      <c r="G169" s="80"/>
      <c r="H169" s="79"/>
    </row>
    <row r="170" spans="1:8" ht="16.5" customHeight="1">
      <c r="A170" s="46" t="s">
        <v>210</v>
      </c>
      <c r="B170" s="47" t="s">
        <v>211</v>
      </c>
      <c r="C170" s="60">
        <v>5</v>
      </c>
      <c r="D170" s="51"/>
      <c r="E170" s="60"/>
      <c r="F170" s="50"/>
      <c r="G170" s="80"/>
      <c r="H170" s="79"/>
    </row>
    <row r="171" spans="1:8" ht="16.5" customHeight="1">
      <c r="A171" s="46" t="s">
        <v>113</v>
      </c>
      <c r="B171" s="47" t="s">
        <v>125</v>
      </c>
      <c r="C171" s="60">
        <v>20</v>
      </c>
      <c r="D171" s="51">
        <v>19</v>
      </c>
      <c r="E171" s="60">
        <v>20</v>
      </c>
      <c r="F171" s="50"/>
      <c r="G171" s="80"/>
      <c r="H171" s="79"/>
    </row>
    <row r="172" spans="1:8" ht="16.5" customHeight="1">
      <c r="A172" s="46" t="s">
        <v>114</v>
      </c>
      <c r="B172" s="47" t="s">
        <v>126</v>
      </c>
      <c r="C172" s="60">
        <v>5</v>
      </c>
      <c r="D172" s="51">
        <v>1</v>
      </c>
      <c r="E172" s="60">
        <v>5</v>
      </c>
      <c r="F172" s="50"/>
      <c r="G172" s="80"/>
      <c r="H172" s="79"/>
    </row>
    <row r="173" spans="1:8" ht="16.5" customHeight="1">
      <c r="A173" s="46" t="s">
        <v>263</v>
      </c>
      <c r="B173" s="47" t="s">
        <v>264</v>
      </c>
      <c r="C173" s="60">
        <v>200</v>
      </c>
      <c r="D173" s="51">
        <v>51</v>
      </c>
      <c r="E173" s="60">
        <v>50</v>
      </c>
      <c r="F173" s="50"/>
      <c r="G173" s="80"/>
      <c r="H173" s="79"/>
    </row>
    <row r="174" spans="1:8" ht="16.5" customHeight="1">
      <c r="A174" s="46" t="s">
        <v>44</v>
      </c>
      <c r="B174" s="47" t="s">
        <v>74</v>
      </c>
      <c r="C174" s="60">
        <v>5</v>
      </c>
      <c r="D174" s="51">
        <v>7</v>
      </c>
      <c r="E174" s="60">
        <v>7</v>
      </c>
      <c r="F174" s="50"/>
      <c r="G174" s="80"/>
      <c r="H174" s="79"/>
    </row>
    <row r="175" spans="1:8" ht="16.5" customHeight="1">
      <c r="A175" s="46" t="s">
        <v>155</v>
      </c>
      <c r="B175" s="47" t="s">
        <v>178</v>
      </c>
      <c r="C175" s="60">
        <v>2</v>
      </c>
      <c r="D175" s="51">
        <v>1</v>
      </c>
      <c r="E175" s="60">
        <v>2</v>
      </c>
      <c r="F175" s="50"/>
      <c r="G175" s="80"/>
      <c r="H175" s="79"/>
    </row>
    <row r="176" spans="1:8" ht="16.5" customHeight="1">
      <c r="A176" s="46" t="s">
        <v>156</v>
      </c>
      <c r="B176" s="47" t="s">
        <v>179</v>
      </c>
      <c r="C176" s="60">
        <v>20</v>
      </c>
      <c r="D176" s="51">
        <v>20</v>
      </c>
      <c r="E176" s="60">
        <v>20</v>
      </c>
      <c r="F176" s="50"/>
      <c r="G176" s="80"/>
      <c r="H176" s="79"/>
    </row>
    <row r="177" spans="1:8" ht="16.5" customHeight="1">
      <c r="A177" s="46" t="s">
        <v>265</v>
      </c>
      <c r="B177" s="47" t="s">
        <v>266</v>
      </c>
      <c r="C177" s="60">
        <v>3</v>
      </c>
      <c r="D177" s="51">
        <v>2</v>
      </c>
      <c r="E177" s="60">
        <v>3</v>
      </c>
      <c r="F177" s="50"/>
      <c r="G177" s="80"/>
      <c r="H177" s="79"/>
    </row>
    <row r="178" spans="1:8" ht="16.5" customHeight="1">
      <c r="A178" s="46" t="s">
        <v>316</v>
      </c>
      <c r="B178" s="47" t="s">
        <v>317</v>
      </c>
      <c r="C178" s="60">
        <v>10</v>
      </c>
      <c r="D178" s="51"/>
      <c r="E178" s="60">
        <v>5</v>
      </c>
      <c r="F178" s="50"/>
      <c r="G178" s="80"/>
      <c r="H178" s="79"/>
    </row>
    <row r="179" spans="1:8" ht="16.5" customHeight="1">
      <c r="A179" s="46" t="s">
        <v>340</v>
      </c>
      <c r="B179" s="47" t="s">
        <v>318</v>
      </c>
      <c r="C179" s="60">
        <v>1</v>
      </c>
      <c r="D179" s="51">
        <v>1</v>
      </c>
      <c r="E179" s="60">
        <v>1</v>
      </c>
      <c r="F179" s="50"/>
      <c r="G179" s="80"/>
      <c r="H179" s="79"/>
    </row>
    <row r="180" spans="1:8" ht="16.5" customHeight="1">
      <c r="A180" s="46" t="s">
        <v>267</v>
      </c>
      <c r="B180" s="47" t="s">
        <v>268</v>
      </c>
      <c r="C180" s="60">
        <v>1</v>
      </c>
      <c r="D180" s="51">
        <v>13</v>
      </c>
      <c r="E180" s="60">
        <v>10</v>
      </c>
      <c r="F180" s="50"/>
      <c r="G180" s="80"/>
      <c r="H180" s="79"/>
    </row>
    <row r="181" spans="1:8" ht="16.5" customHeight="1">
      <c r="A181" s="46" t="s">
        <v>269</v>
      </c>
      <c r="B181" s="47" t="s">
        <v>270</v>
      </c>
      <c r="C181" s="60">
        <v>16</v>
      </c>
      <c r="D181" s="51">
        <v>15</v>
      </c>
      <c r="E181" s="60">
        <v>15</v>
      </c>
      <c r="F181" s="50"/>
      <c r="G181" s="80"/>
      <c r="H181" s="79"/>
    </row>
    <row r="182" spans="1:8" ht="16.5" customHeight="1">
      <c r="A182" s="46" t="s">
        <v>115</v>
      </c>
      <c r="B182" s="47" t="s">
        <v>127</v>
      </c>
      <c r="C182" s="60">
        <v>700</v>
      </c>
      <c r="D182" s="51">
        <v>647</v>
      </c>
      <c r="E182" s="60">
        <v>650</v>
      </c>
      <c r="F182" s="50"/>
      <c r="G182" s="80"/>
      <c r="H182" s="79"/>
    </row>
    <row r="183" spans="1:8" ht="16.5" customHeight="1">
      <c r="A183" s="46" t="s">
        <v>271</v>
      </c>
      <c r="B183" s="47" t="s">
        <v>272</v>
      </c>
      <c r="C183" s="60">
        <v>2</v>
      </c>
      <c r="D183" s="51">
        <v>0</v>
      </c>
      <c r="E183" s="60">
        <v>1</v>
      </c>
      <c r="F183" s="50"/>
      <c r="G183" s="80"/>
      <c r="H183" s="79"/>
    </row>
    <row r="184" spans="1:8" ht="16.5" customHeight="1">
      <c r="A184" s="46" t="s">
        <v>116</v>
      </c>
      <c r="B184" s="47" t="s">
        <v>119</v>
      </c>
      <c r="C184" s="60">
        <v>120</v>
      </c>
      <c r="D184" s="51">
        <v>130</v>
      </c>
      <c r="E184" s="60">
        <v>130</v>
      </c>
      <c r="F184" s="50"/>
      <c r="G184" s="80"/>
      <c r="H184" s="79"/>
    </row>
    <row r="185" spans="1:8" ht="16.5" customHeight="1">
      <c r="A185" s="46" t="s">
        <v>117</v>
      </c>
      <c r="B185" s="47" t="s">
        <v>120</v>
      </c>
      <c r="C185" s="60">
        <v>40</v>
      </c>
      <c r="D185" s="51">
        <v>60</v>
      </c>
      <c r="E185" s="60">
        <v>60</v>
      </c>
      <c r="F185" s="50"/>
      <c r="G185" s="80"/>
      <c r="H185" s="79"/>
    </row>
    <row r="186" spans="1:8" ht="16.5" customHeight="1">
      <c r="A186" s="46" t="s">
        <v>348</v>
      </c>
      <c r="B186" s="84" t="s">
        <v>347</v>
      </c>
      <c r="C186" s="60">
        <v>2</v>
      </c>
      <c r="D186" s="51">
        <v>2</v>
      </c>
      <c r="E186" s="60">
        <v>2</v>
      </c>
      <c r="F186" s="50"/>
      <c r="G186" s="80"/>
      <c r="H186" s="79"/>
    </row>
    <row r="187" spans="1:8" ht="16.5" customHeight="1">
      <c r="A187" s="46" t="s">
        <v>129</v>
      </c>
      <c r="B187" s="47" t="s">
        <v>128</v>
      </c>
      <c r="C187" s="60">
        <v>2</v>
      </c>
      <c r="D187" s="51">
        <v>1</v>
      </c>
      <c r="E187" s="60">
        <v>2</v>
      </c>
      <c r="F187" s="50"/>
      <c r="G187" s="80"/>
      <c r="H187" s="79"/>
    </row>
    <row r="188" spans="1:8" ht="16.5" customHeight="1">
      <c r="A188" s="46" t="s">
        <v>405</v>
      </c>
      <c r="B188" s="47" t="s">
        <v>274</v>
      </c>
      <c r="C188" s="60"/>
      <c r="D188" s="51">
        <v>18</v>
      </c>
      <c r="E188" s="60"/>
      <c r="F188" s="95"/>
      <c r="G188" s="80"/>
      <c r="H188" s="79"/>
    </row>
    <row r="189" spans="1:8" ht="16.5" customHeight="1">
      <c r="A189" s="46" t="s">
        <v>406</v>
      </c>
      <c r="B189" s="75" t="s">
        <v>279</v>
      </c>
      <c r="C189" s="60"/>
      <c r="D189" s="51">
        <v>1</v>
      </c>
      <c r="E189" s="60"/>
      <c r="F189" s="50"/>
      <c r="G189" s="80"/>
      <c r="H189" s="79"/>
    </row>
    <row r="190" spans="1:8" ht="16.5" customHeight="1">
      <c r="A190" s="46" t="s">
        <v>407</v>
      </c>
      <c r="B190" s="47" t="s">
        <v>278</v>
      </c>
      <c r="C190" s="60"/>
      <c r="D190" s="51">
        <v>13</v>
      </c>
      <c r="E190" s="60"/>
      <c r="F190" s="50"/>
      <c r="G190" s="80"/>
      <c r="H190" s="79"/>
    </row>
    <row r="191" spans="1:8" ht="16.5" customHeight="1">
      <c r="A191" s="46" t="s">
        <v>404</v>
      </c>
      <c r="B191" s="47" t="s">
        <v>427</v>
      </c>
      <c r="C191" s="60">
        <v>0</v>
      </c>
      <c r="D191" s="51">
        <v>9</v>
      </c>
      <c r="E191" s="60">
        <v>0</v>
      </c>
      <c r="F191" s="50"/>
      <c r="G191" s="80"/>
      <c r="H191" s="79"/>
    </row>
    <row r="192" spans="1:8" ht="16.5" customHeight="1">
      <c r="A192" s="46" t="s">
        <v>130</v>
      </c>
      <c r="B192" s="47" t="s">
        <v>159</v>
      </c>
      <c r="C192" s="60">
        <v>860</v>
      </c>
      <c r="D192" s="51">
        <v>818</v>
      </c>
      <c r="E192" s="60">
        <v>820</v>
      </c>
      <c r="F192" s="50"/>
      <c r="G192" s="80"/>
      <c r="H192" s="79"/>
    </row>
    <row r="193" spans="1:8" ht="16.5" customHeight="1">
      <c r="A193" s="46" t="s">
        <v>131</v>
      </c>
      <c r="B193" s="47" t="s">
        <v>160</v>
      </c>
      <c r="C193" s="60">
        <f>C192*1.26-C192</f>
        <v>223.5999999999999</v>
      </c>
      <c r="D193" s="60">
        <f>D192*1.26-D192</f>
        <v>212.68000000000006</v>
      </c>
      <c r="E193" s="60">
        <f>E192*1.26-E192</f>
        <v>213.20000000000005</v>
      </c>
      <c r="F193" s="50"/>
      <c r="G193" s="80"/>
      <c r="H193" s="79"/>
    </row>
    <row r="194" spans="1:8" ht="16.5" customHeight="1">
      <c r="A194" s="46" t="s">
        <v>132</v>
      </c>
      <c r="B194" s="47" t="s">
        <v>161</v>
      </c>
      <c r="C194" s="60">
        <f>+C192*1.09-C192</f>
        <v>77.40000000000009</v>
      </c>
      <c r="D194" s="60">
        <f>+D192*1.09-D192</f>
        <v>73.62000000000012</v>
      </c>
      <c r="E194" s="60">
        <f>+E192*1.09-E192</f>
        <v>73.80000000000007</v>
      </c>
      <c r="F194" s="50"/>
      <c r="G194" s="80"/>
      <c r="H194" s="79"/>
    </row>
    <row r="195" spans="1:8" ht="16.5" customHeight="1">
      <c r="A195" s="46" t="s">
        <v>402</v>
      </c>
      <c r="B195" s="47" t="s">
        <v>403</v>
      </c>
      <c r="C195" s="60">
        <v>15</v>
      </c>
      <c r="D195" s="60">
        <v>34</v>
      </c>
      <c r="E195" s="60">
        <v>30</v>
      </c>
      <c r="F195" s="50"/>
      <c r="G195" s="80"/>
      <c r="H195" s="79"/>
    </row>
    <row r="196" spans="1:8" ht="16.5" customHeight="1">
      <c r="A196" s="46" t="s">
        <v>381</v>
      </c>
      <c r="B196" s="47" t="s">
        <v>382</v>
      </c>
      <c r="C196" s="60">
        <v>5</v>
      </c>
      <c r="D196" s="51">
        <v>1</v>
      </c>
      <c r="E196" s="60">
        <v>2</v>
      </c>
      <c r="F196" s="50"/>
      <c r="G196" s="80"/>
      <c r="H196" s="79"/>
    </row>
    <row r="197" spans="1:8" ht="16.5" customHeight="1">
      <c r="A197" s="46" t="s">
        <v>140</v>
      </c>
      <c r="B197" s="47" t="s">
        <v>341</v>
      </c>
      <c r="C197" s="60">
        <v>4</v>
      </c>
      <c r="D197" s="51">
        <v>8</v>
      </c>
      <c r="E197" s="60">
        <v>8</v>
      </c>
      <c r="F197" s="50"/>
      <c r="G197" s="78"/>
      <c r="H197" s="79"/>
    </row>
    <row r="198" spans="1:8" ht="16.5" customHeight="1">
      <c r="A198" s="46" t="s">
        <v>133</v>
      </c>
      <c r="B198" s="47" t="s">
        <v>162</v>
      </c>
      <c r="C198" s="60">
        <v>10</v>
      </c>
      <c r="D198" s="51">
        <v>11</v>
      </c>
      <c r="E198" s="60">
        <v>10</v>
      </c>
      <c r="F198" s="50"/>
      <c r="G198" s="80"/>
      <c r="H198" s="79"/>
    </row>
    <row r="199" spans="1:8" ht="16.5" customHeight="1">
      <c r="A199" s="46" t="s">
        <v>134</v>
      </c>
      <c r="B199" s="47" t="s">
        <v>163</v>
      </c>
      <c r="C199" s="60">
        <v>120</v>
      </c>
      <c r="D199" s="51">
        <v>91</v>
      </c>
      <c r="E199" s="60">
        <v>100</v>
      </c>
      <c r="F199" s="50"/>
      <c r="G199" s="80"/>
      <c r="H199" s="79"/>
    </row>
    <row r="200" spans="1:8" ht="16.5" customHeight="1">
      <c r="A200" s="46" t="s">
        <v>135</v>
      </c>
      <c r="B200" s="47" t="s">
        <v>164</v>
      </c>
      <c r="C200" s="60">
        <v>80</v>
      </c>
      <c r="D200" s="51">
        <v>80</v>
      </c>
      <c r="E200" s="60">
        <v>80</v>
      </c>
      <c r="F200" s="50"/>
      <c r="G200" s="80"/>
      <c r="H200" s="79"/>
    </row>
    <row r="201" spans="1:8" ht="16.5" customHeight="1">
      <c r="A201" s="46" t="s">
        <v>136</v>
      </c>
      <c r="B201" s="47" t="s">
        <v>165</v>
      </c>
      <c r="C201" s="60">
        <v>35</v>
      </c>
      <c r="D201" s="51">
        <v>37</v>
      </c>
      <c r="E201" s="60">
        <v>35</v>
      </c>
      <c r="F201" s="50"/>
      <c r="G201" s="80"/>
      <c r="H201" s="80"/>
    </row>
    <row r="202" spans="1:8" ht="16.5" customHeight="1">
      <c r="A202" s="46" t="s">
        <v>138</v>
      </c>
      <c r="B202" s="47" t="s">
        <v>166</v>
      </c>
      <c r="C202" s="60">
        <v>10</v>
      </c>
      <c r="D202" s="51">
        <v>112</v>
      </c>
      <c r="E202" s="60">
        <v>15</v>
      </c>
      <c r="F202" s="50"/>
      <c r="G202" s="80"/>
      <c r="H202" s="80"/>
    </row>
    <row r="203" spans="1:8" ht="16.5" customHeight="1">
      <c r="A203" s="46" t="s">
        <v>139</v>
      </c>
      <c r="B203" s="47" t="s">
        <v>167</v>
      </c>
      <c r="C203" s="60">
        <v>40</v>
      </c>
      <c r="D203" s="51">
        <v>45</v>
      </c>
      <c r="E203" s="60">
        <v>45</v>
      </c>
      <c r="F203" s="50"/>
      <c r="G203" s="80"/>
      <c r="H203" s="79"/>
    </row>
    <row r="204" spans="1:8" ht="16.5" customHeight="1">
      <c r="A204" s="46" t="s">
        <v>140</v>
      </c>
      <c r="B204" s="47" t="s">
        <v>168</v>
      </c>
      <c r="C204" s="60">
        <v>5</v>
      </c>
      <c r="D204" s="51">
        <v>8</v>
      </c>
      <c r="E204" s="60">
        <v>8</v>
      </c>
      <c r="F204" s="50"/>
      <c r="G204" s="80"/>
      <c r="H204" s="79"/>
    </row>
    <row r="205" spans="1:8" ht="16.5" customHeight="1">
      <c r="A205" s="46" t="s">
        <v>141</v>
      </c>
      <c r="B205" s="47" t="s">
        <v>169</v>
      </c>
      <c r="C205" s="60">
        <v>15</v>
      </c>
      <c r="D205" s="51">
        <v>17</v>
      </c>
      <c r="E205" s="60">
        <v>15</v>
      </c>
      <c r="F205" s="50"/>
      <c r="G205" s="80"/>
      <c r="H205" s="78"/>
    </row>
    <row r="206" spans="1:8" ht="16.5" customHeight="1">
      <c r="A206" s="46" t="s">
        <v>142</v>
      </c>
      <c r="B206" s="47" t="s">
        <v>170</v>
      </c>
      <c r="C206" s="60">
        <v>20</v>
      </c>
      <c r="D206" s="51">
        <v>21</v>
      </c>
      <c r="E206" s="60">
        <v>20</v>
      </c>
      <c r="F206" s="50"/>
      <c r="G206" s="80"/>
      <c r="H206" s="79"/>
    </row>
    <row r="207" spans="1:8" ht="16.5" customHeight="1">
      <c r="A207" s="46" t="s">
        <v>143</v>
      </c>
      <c r="B207" s="47" t="s">
        <v>171</v>
      </c>
      <c r="C207" s="60">
        <v>12</v>
      </c>
      <c r="D207" s="51">
        <v>9</v>
      </c>
      <c r="E207" s="60">
        <v>10</v>
      </c>
      <c r="F207" s="50"/>
      <c r="G207" s="80"/>
      <c r="H207" s="79"/>
    </row>
    <row r="208" spans="1:8" ht="16.5" customHeight="1">
      <c r="A208" s="46" t="s">
        <v>145</v>
      </c>
      <c r="B208" s="47" t="s">
        <v>172</v>
      </c>
      <c r="C208" s="60">
        <v>2</v>
      </c>
      <c r="D208" s="51"/>
      <c r="E208" s="60">
        <v>2</v>
      </c>
      <c r="F208" s="50"/>
      <c r="G208" s="80"/>
      <c r="H208" s="79"/>
    </row>
    <row r="209" spans="1:8" ht="16.5" customHeight="1">
      <c r="A209" s="46" t="s">
        <v>146</v>
      </c>
      <c r="B209" s="47" t="s">
        <v>173</v>
      </c>
      <c r="C209" s="60">
        <v>3</v>
      </c>
      <c r="D209" s="51">
        <v>3</v>
      </c>
      <c r="E209" s="60">
        <v>3</v>
      </c>
      <c r="F209" s="50"/>
      <c r="G209" s="80"/>
      <c r="H209" s="79"/>
    </row>
    <row r="210" spans="1:8" ht="16.5" customHeight="1">
      <c r="A210" s="46" t="s">
        <v>147</v>
      </c>
      <c r="B210" s="47" t="s">
        <v>180</v>
      </c>
      <c r="C210" s="60">
        <v>50</v>
      </c>
      <c r="D210" s="51">
        <v>10</v>
      </c>
      <c r="E210" s="60">
        <v>50</v>
      </c>
      <c r="F210" s="50"/>
      <c r="G210" s="80"/>
      <c r="H210" s="79"/>
    </row>
    <row r="211" spans="1:8" ht="16.5" customHeight="1">
      <c r="A211" s="46" t="s">
        <v>148</v>
      </c>
      <c r="B211" s="47" t="s">
        <v>174</v>
      </c>
      <c r="C211" s="60">
        <v>3</v>
      </c>
      <c r="D211" s="51">
        <v>4</v>
      </c>
      <c r="E211" s="60">
        <v>3</v>
      </c>
      <c r="F211" s="50"/>
      <c r="G211" s="80"/>
      <c r="H211" s="79"/>
    </row>
    <row r="212" spans="1:8" ht="16.5" customHeight="1">
      <c r="A212" s="46" t="s">
        <v>149</v>
      </c>
      <c r="B212" s="47" t="s">
        <v>188</v>
      </c>
      <c r="C212" s="60">
        <v>200</v>
      </c>
      <c r="D212" s="51">
        <v>378</v>
      </c>
      <c r="E212" s="60">
        <v>300</v>
      </c>
      <c r="F212" s="50"/>
      <c r="G212" s="80"/>
      <c r="H212" s="79"/>
    </row>
    <row r="213" spans="1:8" ht="16.5" customHeight="1">
      <c r="A213" s="46" t="s">
        <v>150</v>
      </c>
      <c r="B213" s="47" t="s">
        <v>175</v>
      </c>
      <c r="C213" s="60">
        <v>30</v>
      </c>
      <c r="D213" s="51">
        <v>14</v>
      </c>
      <c r="E213" s="60">
        <v>20</v>
      </c>
      <c r="F213" s="50"/>
      <c r="G213" s="80"/>
      <c r="H213" s="79"/>
    </row>
    <row r="214" spans="1:8" ht="16.5" customHeight="1">
      <c r="A214" s="83" t="s">
        <v>443</v>
      </c>
      <c r="B214" s="84" t="s">
        <v>444</v>
      </c>
      <c r="C214" s="51">
        <v>2</v>
      </c>
      <c r="D214" s="51">
        <v>1</v>
      </c>
      <c r="E214" s="60">
        <v>1</v>
      </c>
      <c r="F214" s="50"/>
      <c r="G214" s="80"/>
      <c r="H214" s="79"/>
    </row>
    <row r="215" spans="1:8" ht="16.5" customHeight="1">
      <c r="A215" s="46" t="s">
        <v>281</v>
      </c>
      <c r="B215" s="47" t="s">
        <v>282</v>
      </c>
      <c r="C215" s="60">
        <v>1</v>
      </c>
      <c r="D215" s="51">
        <v>1</v>
      </c>
      <c r="E215" s="60">
        <v>1</v>
      </c>
      <c r="F215" s="50"/>
      <c r="G215" s="80"/>
      <c r="H215" s="79"/>
    </row>
    <row r="216" spans="1:8" ht="16.5" customHeight="1">
      <c r="A216" s="46" t="s">
        <v>151</v>
      </c>
      <c r="B216" s="84" t="s">
        <v>445</v>
      </c>
      <c r="C216" s="60">
        <v>6</v>
      </c>
      <c r="D216" s="51">
        <v>6</v>
      </c>
      <c r="E216" s="60">
        <v>6</v>
      </c>
      <c r="F216" s="50"/>
      <c r="G216" s="80"/>
      <c r="H216" s="79"/>
    </row>
    <row r="217" spans="1:8" ht="16.5" customHeight="1">
      <c r="A217" s="83" t="s">
        <v>441</v>
      </c>
      <c r="B217" s="84" t="s">
        <v>442</v>
      </c>
      <c r="C217" s="51"/>
      <c r="D217" s="51">
        <v>3</v>
      </c>
      <c r="E217" s="60">
        <v>3</v>
      </c>
      <c r="F217" s="50"/>
      <c r="G217" s="80"/>
      <c r="H217" s="79"/>
    </row>
    <row r="218" spans="1:8" ht="16.5" customHeight="1">
      <c r="A218" s="46" t="s">
        <v>283</v>
      </c>
      <c r="B218" s="47" t="s">
        <v>284</v>
      </c>
      <c r="C218" s="60">
        <v>3</v>
      </c>
      <c r="D218" s="51"/>
      <c r="E218" s="60">
        <v>3</v>
      </c>
      <c r="F218" s="50"/>
      <c r="G218" s="80"/>
      <c r="H218" s="79"/>
    </row>
    <row r="219" spans="1:8" ht="16.5" customHeight="1">
      <c r="A219" s="46" t="s">
        <v>153</v>
      </c>
      <c r="B219" s="47" t="s">
        <v>176</v>
      </c>
      <c r="C219" s="60">
        <v>38</v>
      </c>
      <c r="D219" s="51">
        <v>38</v>
      </c>
      <c r="E219" s="60">
        <v>38</v>
      </c>
      <c r="F219" s="50"/>
      <c r="G219" s="80"/>
      <c r="H219" s="79"/>
    </row>
    <row r="220" spans="1:8" ht="16.5" customHeight="1">
      <c r="A220" s="46" t="s">
        <v>285</v>
      </c>
      <c r="B220" s="47" t="s">
        <v>286</v>
      </c>
      <c r="C220" s="60">
        <v>5</v>
      </c>
      <c r="D220" s="51">
        <v>2</v>
      </c>
      <c r="E220" s="60">
        <v>5</v>
      </c>
      <c r="F220" s="50"/>
      <c r="G220" s="80"/>
      <c r="H220" s="79"/>
    </row>
    <row r="221" spans="1:8" ht="16.5" customHeight="1">
      <c r="A221" s="46" t="s">
        <v>154</v>
      </c>
      <c r="B221" s="47" t="s">
        <v>177</v>
      </c>
      <c r="C221" s="60">
        <v>11</v>
      </c>
      <c r="D221" s="51">
        <v>32</v>
      </c>
      <c r="E221" s="60">
        <v>11</v>
      </c>
      <c r="F221" s="50"/>
      <c r="G221" s="80"/>
      <c r="H221" s="79"/>
    </row>
    <row r="222" spans="1:8" ht="16.5" customHeight="1">
      <c r="A222" s="83" t="s">
        <v>437</v>
      </c>
      <c r="B222" s="84" t="s">
        <v>438</v>
      </c>
      <c r="C222" s="51"/>
      <c r="D222" s="51">
        <v>2</v>
      </c>
      <c r="E222" s="60">
        <v>2</v>
      </c>
      <c r="F222" s="50"/>
      <c r="G222" s="80"/>
      <c r="H222" s="79"/>
    </row>
    <row r="223" spans="1:8" ht="16.5" customHeight="1">
      <c r="A223" s="83" t="s">
        <v>439</v>
      </c>
      <c r="B223" s="84" t="s">
        <v>440</v>
      </c>
      <c r="C223" s="51"/>
      <c r="D223" s="51">
        <v>5</v>
      </c>
      <c r="E223" s="60">
        <v>5</v>
      </c>
      <c r="F223" s="50"/>
      <c r="G223" s="80"/>
      <c r="H223" s="79"/>
    </row>
    <row r="224" spans="1:8" ht="16.5" customHeight="1">
      <c r="A224" s="46" t="s">
        <v>319</v>
      </c>
      <c r="B224" s="47" t="s">
        <v>320</v>
      </c>
      <c r="C224" s="60">
        <v>5</v>
      </c>
      <c r="D224" s="51">
        <v>3</v>
      </c>
      <c r="E224" s="60">
        <v>5</v>
      </c>
      <c r="F224" s="50"/>
      <c r="G224" s="80"/>
      <c r="H224" s="79"/>
    </row>
    <row r="225" spans="1:8" ht="16.5" customHeight="1">
      <c r="A225" s="46" t="s">
        <v>357</v>
      </c>
      <c r="B225" s="47" t="s">
        <v>356</v>
      </c>
      <c r="C225" s="60"/>
      <c r="D225" s="51"/>
      <c r="E225" s="60"/>
      <c r="F225" s="50"/>
      <c r="G225" s="80"/>
      <c r="H225" s="79"/>
    </row>
    <row r="226" spans="1:8" ht="16.5" customHeight="1">
      <c r="A226" s="46" t="s">
        <v>152</v>
      </c>
      <c r="B226" s="47" t="s">
        <v>287</v>
      </c>
      <c r="C226" s="60">
        <v>25</v>
      </c>
      <c r="D226" s="51">
        <v>10</v>
      </c>
      <c r="E226" s="60">
        <v>20</v>
      </c>
      <c r="F226" s="50"/>
      <c r="G226" s="80"/>
      <c r="H226" s="79"/>
    </row>
    <row r="227" spans="1:8" ht="16.5" customHeight="1">
      <c r="A227" s="46" t="s">
        <v>144</v>
      </c>
      <c r="B227" s="47" t="s">
        <v>322</v>
      </c>
      <c r="C227" s="60">
        <v>76</v>
      </c>
      <c r="D227" s="51">
        <v>76</v>
      </c>
      <c r="E227" s="60">
        <v>76</v>
      </c>
      <c r="F227" s="50"/>
      <c r="G227" s="80"/>
      <c r="H227" s="79"/>
    </row>
    <row r="228" spans="1:8" ht="16.5" customHeight="1">
      <c r="A228" s="46"/>
      <c r="B228" s="84" t="s">
        <v>432</v>
      </c>
      <c r="C228" s="60">
        <v>250</v>
      </c>
      <c r="D228" s="51"/>
      <c r="E228" s="60">
        <v>250</v>
      </c>
      <c r="F228" s="50"/>
      <c r="G228" s="80"/>
      <c r="H228" s="79"/>
    </row>
    <row r="229" spans="1:8" ht="16.5" customHeight="1">
      <c r="A229" s="46"/>
      <c r="B229" s="47"/>
      <c r="C229" s="60"/>
      <c r="D229" s="51"/>
      <c r="E229" s="60"/>
      <c r="F229" s="50"/>
      <c r="G229" s="80"/>
      <c r="H229" s="79"/>
    </row>
    <row r="230" spans="1:8" ht="16.5" customHeight="1">
      <c r="A230" s="46"/>
      <c r="B230" s="84" t="s">
        <v>289</v>
      </c>
      <c r="C230" s="60">
        <f>SUM(C58:C229)</f>
        <v>21042.25</v>
      </c>
      <c r="D230" s="51">
        <f>SUM(D58:D229)</f>
        <v>14729.4</v>
      </c>
      <c r="E230" s="60">
        <f>SUM(E58:E229)</f>
        <v>18504.75</v>
      </c>
      <c r="F230" s="50"/>
      <c r="G230" s="79"/>
      <c r="H230" s="79"/>
    </row>
    <row r="231" spans="1:8" ht="16.5" customHeight="1">
      <c r="A231" s="66"/>
      <c r="B231" s="78"/>
      <c r="C231" s="79"/>
      <c r="D231" s="79"/>
      <c r="E231" s="61"/>
      <c r="F231" s="50"/>
      <c r="G231" s="79"/>
      <c r="H231" s="79"/>
    </row>
    <row r="232" spans="1:8" ht="16.5" customHeight="1">
      <c r="A232" s="66"/>
      <c r="B232" s="78" t="s">
        <v>288</v>
      </c>
      <c r="C232" s="79">
        <f>+C54</f>
        <v>21042</v>
      </c>
      <c r="D232" s="79">
        <f>+D54</f>
        <v>18177</v>
      </c>
      <c r="E232" s="80">
        <f>+E54</f>
        <v>18504.6</v>
      </c>
      <c r="F232" s="50"/>
      <c r="G232" s="79"/>
      <c r="H232" s="79"/>
    </row>
    <row r="233" spans="2:8" ht="16.5" customHeight="1">
      <c r="B233" s="43" t="s">
        <v>289</v>
      </c>
      <c r="C233" s="81">
        <f>+C230</f>
        <v>21042.25</v>
      </c>
      <c r="D233" s="81">
        <f>+D230</f>
        <v>14729.4</v>
      </c>
      <c r="E233" s="61">
        <f>+E230</f>
        <v>18504.75</v>
      </c>
      <c r="F233" s="50"/>
      <c r="G233" s="79"/>
      <c r="H233" s="79"/>
    </row>
    <row r="234" spans="2:8" ht="16.5" customHeight="1">
      <c r="B234" s="96" t="s">
        <v>478</v>
      </c>
      <c r="C234" s="81">
        <f>+C232-C233</f>
        <v>-0.25</v>
      </c>
      <c r="D234" s="81">
        <f>+D232-D233</f>
        <v>3447.6000000000004</v>
      </c>
      <c r="E234" s="61">
        <f>+E232-E233</f>
        <v>-0.1500000000014552</v>
      </c>
      <c r="F234" s="50"/>
      <c r="G234" s="79"/>
      <c r="H234" s="79"/>
    </row>
    <row r="235" spans="3:8" ht="16.5" customHeight="1">
      <c r="C235" s="81"/>
      <c r="D235" s="81"/>
      <c r="E235" s="61"/>
      <c r="F235" s="50"/>
      <c r="G235" s="79"/>
      <c r="H235" s="79"/>
    </row>
    <row r="236" spans="1:8" ht="16.5" customHeight="1">
      <c r="A236" s="96" t="s">
        <v>472</v>
      </c>
      <c r="B236" s="96" t="s">
        <v>473</v>
      </c>
      <c r="C236" s="81"/>
      <c r="D236" s="81"/>
      <c r="E236" s="61"/>
      <c r="F236" s="50"/>
      <c r="G236" s="79"/>
      <c r="H236" s="79"/>
    </row>
    <row r="237" spans="1:8" ht="16.5" customHeight="1">
      <c r="A237" s="96" t="s">
        <v>474</v>
      </c>
      <c r="B237" s="96" t="s">
        <v>475</v>
      </c>
      <c r="C237" s="81"/>
      <c r="D237" s="81"/>
      <c r="E237" s="61"/>
      <c r="F237" s="50"/>
      <c r="G237" s="79"/>
      <c r="H237" s="79"/>
    </row>
    <row r="238" spans="1:8" ht="16.5" customHeight="1">
      <c r="A238" s="96" t="s">
        <v>476</v>
      </c>
      <c r="B238" s="96" t="s">
        <v>477</v>
      </c>
      <c r="C238" s="82"/>
      <c r="E238" s="61"/>
      <c r="F238" s="50"/>
      <c r="G238" s="79"/>
      <c r="H238" s="79"/>
    </row>
    <row r="239" spans="3:8" ht="16.5" customHeight="1">
      <c r="C239" s="82"/>
      <c r="E239" s="61"/>
      <c r="F239" s="50"/>
      <c r="G239" s="79"/>
      <c r="H239" s="79"/>
    </row>
    <row r="240" spans="3:8" ht="16.5" customHeight="1">
      <c r="C240" s="82"/>
      <c r="E240" s="61"/>
      <c r="F240" s="50"/>
      <c r="G240" s="79"/>
      <c r="H240" s="79"/>
    </row>
    <row r="241" spans="3:8" ht="16.5" customHeight="1">
      <c r="C241" s="82"/>
      <c r="E241" s="61"/>
      <c r="F241" s="50"/>
      <c r="G241" s="79"/>
      <c r="H241" s="79"/>
    </row>
    <row r="242" spans="3:8" ht="16.5" customHeight="1">
      <c r="C242" s="82"/>
      <c r="E242" s="61"/>
      <c r="F242" s="50"/>
      <c r="G242" s="79"/>
      <c r="H242" s="79"/>
    </row>
    <row r="243" spans="1:8" ht="12.75">
      <c r="A243" s="50"/>
      <c r="C243" s="82"/>
      <c r="E243" s="61"/>
      <c r="F243" s="50"/>
      <c r="G243" s="79"/>
      <c r="H243" s="79"/>
    </row>
    <row r="244" spans="1:8" ht="12.75">
      <c r="A244" s="50"/>
      <c r="C244" s="82"/>
      <c r="E244" s="61"/>
      <c r="F244" s="50"/>
      <c r="G244" s="79"/>
      <c r="H244" s="79"/>
    </row>
    <row r="245" spans="1:8" ht="12.75">
      <c r="A245" s="50"/>
      <c r="C245" s="82"/>
      <c r="E245" s="61"/>
      <c r="F245" s="50"/>
      <c r="G245" s="79"/>
      <c r="H245" s="79"/>
    </row>
    <row r="246" spans="1:8" ht="12.75">
      <c r="A246" s="50"/>
      <c r="C246" s="82"/>
      <c r="E246" s="61"/>
      <c r="F246" s="50"/>
      <c r="G246" s="79"/>
      <c r="H246" s="79"/>
    </row>
    <row r="247" spans="1:8" ht="12.75">
      <c r="A247" s="50"/>
      <c r="C247" s="82"/>
      <c r="E247" s="61"/>
      <c r="F247" s="50"/>
      <c r="G247" s="79"/>
      <c r="H247" s="79"/>
    </row>
    <row r="248" spans="1:8" ht="12.75">
      <c r="A248" s="50"/>
      <c r="C248" s="82"/>
      <c r="E248" s="61"/>
      <c r="F248" s="50"/>
      <c r="G248" s="81"/>
      <c r="H248" s="81"/>
    </row>
    <row r="249" spans="1:8" ht="12.75">
      <c r="A249" s="50"/>
      <c r="C249" s="82"/>
      <c r="E249" s="61"/>
      <c r="F249" s="50"/>
      <c r="G249" s="81"/>
      <c r="H249" s="81"/>
    </row>
    <row r="250" spans="1:8" ht="12.75">
      <c r="A250" s="50"/>
      <c r="C250" s="82"/>
      <c r="E250" s="61"/>
      <c r="F250" s="50"/>
      <c r="G250" s="81"/>
      <c r="H250" s="81"/>
    </row>
    <row r="251" spans="3:6" ht="12.75">
      <c r="C251" s="82"/>
      <c r="E251" s="61"/>
      <c r="F251" s="50"/>
    </row>
    <row r="252" spans="1:6" ht="12.75">
      <c r="A252" s="50"/>
      <c r="C252" s="82"/>
      <c r="E252" s="61"/>
      <c r="F252" s="50"/>
    </row>
    <row r="253" spans="1:6" ht="12.75">
      <c r="A253" s="50"/>
      <c r="C253" s="82"/>
      <c r="E253" s="61"/>
      <c r="F253" s="50"/>
    </row>
    <row r="254" spans="1:6" ht="12.75">
      <c r="A254" s="50"/>
      <c r="C254" s="82"/>
      <c r="E254" s="61"/>
      <c r="F254" s="50"/>
    </row>
    <row r="255" spans="1:6" ht="12.75">
      <c r="A255" s="50"/>
      <c r="C255" s="82"/>
      <c r="E255" s="61"/>
      <c r="F255" s="50"/>
    </row>
    <row r="256" spans="1:6" ht="12.75">
      <c r="A256" s="50"/>
      <c r="C256" s="82"/>
      <c r="E256" s="61"/>
      <c r="F256" s="50"/>
    </row>
    <row r="257" spans="1:6" ht="12.75">
      <c r="A257" s="50"/>
      <c r="C257" s="82"/>
      <c r="E257" s="61"/>
      <c r="F257" s="50"/>
    </row>
    <row r="258" spans="1:6" ht="12.75">
      <c r="A258" s="50"/>
      <c r="C258" s="53"/>
      <c r="E258" s="61"/>
      <c r="F258" s="50"/>
    </row>
    <row r="259" spans="1:6" ht="12.75">
      <c r="A259" s="50"/>
      <c r="C259" s="53"/>
      <c r="E259" s="61"/>
      <c r="F259" s="50"/>
    </row>
    <row r="260" spans="1:6" ht="12.75">
      <c r="A260" s="50"/>
      <c r="C260" s="53"/>
      <c r="E260" s="61"/>
      <c r="F260" s="50"/>
    </row>
    <row r="261" spans="3:6" ht="12.75">
      <c r="C261" s="53"/>
      <c r="E261" s="61"/>
      <c r="F261" s="50"/>
    </row>
    <row r="262" spans="3:6" ht="12.75">
      <c r="C262" s="53"/>
      <c r="E262" s="61"/>
      <c r="F262" s="50"/>
    </row>
    <row r="263" spans="3:6" ht="12.75">
      <c r="C263" s="53"/>
      <c r="E263" s="61"/>
      <c r="F263" s="50"/>
    </row>
    <row r="264" spans="3:6" ht="12.75">
      <c r="C264" s="53"/>
      <c r="E264" s="50"/>
      <c r="F264" s="50"/>
    </row>
    <row r="265" spans="3:6" ht="12.75">
      <c r="C265" s="53"/>
      <c r="E265" s="50"/>
      <c r="F265" s="50"/>
    </row>
    <row r="266" spans="3:6" ht="12.75">
      <c r="C266" s="53"/>
      <c r="E266" s="50"/>
      <c r="F266" s="50"/>
    </row>
    <row r="267" spans="3:6" ht="12.75">
      <c r="C267" s="53"/>
      <c r="E267" s="50"/>
      <c r="F267" s="50"/>
    </row>
    <row r="268" spans="3:6" ht="12.75">
      <c r="C268" s="53"/>
      <c r="E268" s="50"/>
      <c r="F268" s="50"/>
    </row>
    <row r="269" spans="3:6" ht="12.75">
      <c r="C269" s="53"/>
      <c r="E269" s="50"/>
      <c r="F269" s="50"/>
    </row>
    <row r="270" spans="3:6" ht="12.75">
      <c r="C270" s="53"/>
      <c r="E270" s="50"/>
      <c r="F270" s="50"/>
    </row>
    <row r="271" spans="3:6" ht="12.75">
      <c r="C271" s="53"/>
      <c r="E271" s="50"/>
      <c r="F271" s="50"/>
    </row>
    <row r="272" spans="3:6" ht="12.75">
      <c r="C272" s="53"/>
      <c r="E272" s="50"/>
      <c r="F272" s="50"/>
    </row>
    <row r="273" spans="5:6" ht="12.75">
      <c r="E273" s="50"/>
      <c r="F273" s="50"/>
    </row>
    <row r="274" spans="5:6" ht="12.75">
      <c r="E274" s="50"/>
      <c r="F274" s="50"/>
    </row>
    <row r="275" spans="5:6" ht="12.75">
      <c r="E275" s="50"/>
      <c r="F275" s="50"/>
    </row>
  </sheetData>
  <sheetProtection/>
  <printOptions/>
  <pageMargins left="0.2755905511811024" right="0.11811023622047245" top="0.24" bottom="0.5" header="0.07874015748031496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88"/>
  <sheetViews>
    <sheetView zoomScalePageLayoutView="0" workbookViewId="0" topLeftCell="A1">
      <selection activeCell="E165" sqref="E165"/>
    </sheetView>
  </sheetViews>
  <sheetFormatPr defaultColWidth="9.00390625" defaultRowHeight="12.75"/>
  <cols>
    <col min="1" max="1" width="9.625" style="43" customWidth="1"/>
    <col min="2" max="2" width="55.625" style="43" customWidth="1"/>
    <col min="3" max="5" width="10.75390625" style="43" customWidth="1"/>
    <col min="6" max="6" width="5.00390625" style="43" customWidth="1"/>
    <col min="7" max="16384" width="9.125" style="43" customWidth="1"/>
  </cols>
  <sheetData>
    <row r="1" ht="4.5" customHeight="1"/>
    <row r="2" ht="18">
      <c r="B2" s="44" t="s">
        <v>480</v>
      </c>
    </row>
    <row r="3" ht="16.5" customHeight="1">
      <c r="B3" s="45" t="s">
        <v>36</v>
      </c>
    </row>
    <row r="4" ht="3" customHeight="1"/>
    <row r="5" spans="1:5" ht="16.5" customHeight="1">
      <c r="A5" s="46" t="s">
        <v>0</v>
      </c>
      <c r="B5" s="47" t="s">
        <v>1</v>
      </c>
      <c r="C5" s="85" t="s">
        <v>433</v>
      </c>
      <c r="D5" s="92" t="s">
        <v>391</v>
      </c>
      <c r="E5" s="93" t="s">
        <v>481</v>
      </c>
    </row>
    <row r="6" spans="1:6" ht="16.5" customHeight="1">
      <c r="A6" s="46">
        <v>1111</v>
      </c>
      <c r="B6" s="47" t="s">
        <v>3</v>
      </c>
      <c r="C6" s="52">
        <v>1670</v>
      </c>
      <c r="D6" s="51">
        <v>1743</v>
      </c>
      <c r="E6" s="47">
        <v>1750</v>
      </c>
      <c r="F6" s="50"/>
    </row>
    <row r="7" spans="1:6" ht="16.5" customHeight="1">
      <c r="A7" s="46">
        <v>1112</v>
      </c>
      <c r="B7" s="47" t="s">
        <v>4</v>
      </c>
      <c r="C7" s="52">
        <v>1000</v>
      </c>
      <c r="D7" s="51">
        <v>734</v>
      </c>
      <c r="E7" s="47">
        <v>730</v>
      </c>
      <c r="F7" s="50"/>
    </row>
    <row r="8" spans="1:6" ht="16.5" customHeight="1">
      <c r="A8" s="46">
        <v>1113</v>
      </c>
      <c r="B8" s="47" t="s">
        <v>5</v>
      </c>
      <c r="C8" s="52">
        <v>140</v>
      </c>
      <c r="D8" s="51">
        <v>147</v>
      </c>
      <c r="E8" s="47">
        <v>150</v>
      </c>
      <c r="F8" s="50"/>
    </row>
    <row r="9" spans="1:6" ht="16.5" customHeight="1">
      <c r="A9" s="46">
        <v>1121</v>
      </c>
      <c r="B9" s="47" t="s">
        <v>7</v>
      </c>
      <c r="C9" s="52">
        <v>2000</v>
      </c>
      <c r="D9" s="51">
        <v>1713</v>
      </c>
      <c r="E9" s="47">
        <v>1720</v>
      </c>
      <c r="F9" s="50"/>
    </row>
    <row r="10" spans="1:6" ht="16.5" customHeight="1">
      <c r="A10" s="46">
        <v>1122</v>
      </c>
      <c r="B10" s="47" t="s">
        <v>8</v>
      </c>
      <c r="C10" s="52">
        <v>200</v>
      </c>
      <c r="D10" s="51">
        <v>102</v>
      </c>
      <c r="E10" s="47">
        <v>100</v>
      </c>
      <c r="F10" s="50"/>
    </row>
    <row r="11" spans="1:6" ht="16.5" customHeight="1">
      <c r="A11" s="46">
        <v>1211</v>
      </c>
      <c r="B11" s="47" t="s">
        <v>9</v>
      </c>
      <c r="C11" s="52">
        <v>3740</v>
      </c>
      <c r="D11" s="51">
        <v>3697</v>
      </c>
      <c r="E11" s="47">
        <v>3700</v>
      </c>
      <c r="F11" s="50"/>
    </row>
    <row r="12" spans="1:6" ht="16.5" customHeight="1">
      <c r="A12" s="46">
        <v>1511</v>
      </c>
      <c r="B12" s="47" t="s">
        <v>11</v>
      </c>
      <c r="C12" s="52">
        <v>1010</v>
      </c>
      <c r="D12" s="51">
        <v>1247</v>
      </c>
      <c r="E12" s="47">
        <v>1250</v>
      </c>
      <c r="F12" s="50"/>
    </row>
    <row r="13" spans="1:6" ht="16.5" customHeight="1">
      <c r="A13" s="46">
        <v>1331</v>
      </c>
      <c r="B13" s="47" t="s">
        <v>12</v>
      </c>
      <c r="C13" s="52">
        <v>18</v>
      </c>
      <c r="D13" s="51">
        <v>7</v>
      </c>
      <c r="E13" s="47">
        <v>7</v>
      </c>
      <c r="F13" s="50"/>
    </row>
    <row r="14" spans="1:6" ht="16.5" customHeight="1">
      <c r="A14" s="46">
        <v>1337</v>
      </c>
      <c r="B14" s="47" t="s">
        <v>13</v>
      </c>
      <c r="C14" s="52">
        <v>660</v>
      </c>
      <c r="D14" s="51">
        <v>703</v>
      </c>
      <c r="E14" s="47">
        <v>700</v>
      </c>
      <c r="F14" s="50"/>
    </row>
    <row r="15" spans="1:6" ht="16.5" customHeight="1">
      <c r="A15" s="46">
        <v>1341</v>
      </c>
      <c r="B15" s="47" t="s">
        <v>14</v>
      </c>
      <c r="C15" s="52">
        <v>35</v>
      </c>
      <c r="D15" s="51">
        <v>35</v>
      </c>
      <c r="E15" s="47">
        <v>34</v>
      </c>
      <c r="F15" s="50"/>
    </row>
    <row r="16" spans="1:6" ht="16.5" customHeight="1">
      <c r="A16" s="46">
        <v>1343</v>
      </c>
      <c r="B16" s="47" t="s">
        <v>15</v>
      </c>
      <c r="C16" s="52">
        <v>3</v>
      </c>
      <c r="D16" s="51">
        <v>1</v>
      </c>
      <c r="E16" s="47">
        <v>1</v>
      </c>
      <c r="F16" s="50"/>
    </row>
    <row r="17" spans="1:6" ht="16.5" customHeight="1">
      <c r="A17" s="46">
        <v>1344</v>
      </c>
      <c r="B17" s="47" t="s">
        <v>401</v>
      </c>
      <c r="C17" s="52">
        <v>90</v>
      </c>
      <c r="D17" s="51">
        <v>131</v>
      </c>
      <c r="E17" s="47">
        <v>100</v>
      </c>
      <c r="F17" s="50"/>
    </row>
    <row r="18" spans="1:6" ht="16.5" customHeight="1">
      <c r="A18" s="46">
        <v>1347</v>
      </c>
      <c r="B18" s="47" t="s">
        <v>17</v>
      </c>
      <c r="C18" s="52">
        <v>75</v>
      </c>
      <c r="D18" s="51">
        <v>45</v>
      </c>
      <c r="E18" s="47">
        <v>45</v>
      </c>
      <c r="F18" s="50"/>
    </row>
    <row r="19" spans="1:6" ht="16.5" customHeight="1">
      <c r="A19" s="46">
        <v>1361</v>
      </c>
      <c r="B19" s="47" t="s">
        <v>18</v>
      </c>
      <c r="C19" s="52">
        <v>105</v>
      </c>
      <c r="D19" s="51">
        <v>78</v>
      </c>
      <c r="E19" s="47">
        <v>75</v>
      </c>
      <c r="F19" s="50"/>
    </row>
    <row r="20" spans="1:6" ht="16.5" customHeight="1">
      <c r="A20" s="46">
        <v>1351</v>
      </c>
      <c r="B20" s="84" t="s">
        <v>434</v>
      </c>
      <c r="C20" s="52">
        <v>50</v>
      </c>
      <c r="D20" s="51">
        <v>4</v>
      </c>
      <c r="E20" s="47">
        <v>5</v>
      </c>
      <c r="F20" s="50"/>
    </row>
    <row r="21" spans="1:6" ht="16.5" customHeight="1">
      <c r="A21" s="46"/>
      <c r="B21" s="54" t="s">
        <v>30</v>
      </c>
      <c r="C21" s="55">
        <f>SUM(C6:C19)</f>
        <v>10746</v>
      </c>
      <c r="D21" s="55">
        <v>10387</v>
      </c>
      <c r="E21" s="55">
        <f>SUM(E6:E20)</f>
        <v>10367</v>
      </c>
      <c r="F21" s="50"/>
    </row>
    <row r="22" spans="1:6" ht="16.5" customHeight="1">
      <c r="A22" s="46">
        <v>2131</v>
      </c>
      <c r="B22" s="47" t="s">
        <v>19</v>
      </c>
      <c r="C22" s="52">
        <v>10</v>
      </c>
      <c r="D22" s="51">
        <v>26</v>
      </c>
      <c r="E22" s="52">
        <v>26</v>
      </c>
      <c r="F22" s="50"/>
    </row>
    <row r="23" spans="1:6" ht="16.5" customHeight="1">
      <c r="A23" s="46">
        <v>2131</v>
      </c>
      <c r="B23" s="47" t="s">
        <v>20</v>
      </c>
      <c r="C23" s="52">
        <v>4</v>
      </c>
      <c r="D23" s="51">
        <v>4</v>
      </c>
      <c r="E23" s="52">
        <v>4</v>
      </c>
      <c r="F23" s="50"/>
    </row>
    <row r="24" spans="1:6" ht="16.5" customHeight="1">
      <c r="A24" s="46">
        <v>2132</v>
      </c>
      <c r="B24" s="84" t="s">
        <v>524</v>
      </c>
      <c r="C24" s="52">
        <v>115</v>
      </c>
      <c r="D24" s="51">
        <v>113</v>
      </c>
      <c r="E24" s="52">
        <v>110</v>
      </c>
      <c r="F24" s="50"/>
    </row>
    <row r="25" spans="1:6" ht="16.5" customHeight="1">
      <c r="A25" s="46">
        <v>2132</v>
      </c>
      <c r="B25" s="84" t="s">
        <v>525</v>
      </c>
      <c r="C25" s="52">
        <v>17</v>
      </c>
      <c r="D25" s="51">
        <v>23</v>
      </c>
      <c r="E25" s="52">
        <v>20</v>
      </c>
      <c r="F25" s="50"/>
    </row>
    <row r="26" spans="1:6" ht="16.5" customHeight="1">
      <c r="A26" s="46">
        <v>2133</v>
      </c>
      <c r="B26" s="47" t="s">
        <v>23</v>
      </c>
      <c r="C26" s="52">
        <v>0</v>
      </c>
      <c r="D26" s="51"/>
      <c r="E26" s="52"/>
      <c r="F26" s="50"/>
    </row>
    <row r="27" spans="1:6" ht="16.5" customHeight="1">
      <c r="A27" s="46">
        <v>2111</v>
      </c>
      <c r="B27" s="47" t="s">
        <v>24</v>
      </c>
      <c r="C27" s="52">
        <v>3</v>
      </c>
      <c r="D27" s="51">
        <v>4</v>
      </c>
      <c r="E27" s="52">
        <v>3</v>
      </c>
      <c r="F27" s="50"/>
    </row>
    <row r="28" spans="1:6" ht="16.5" customHeight="1">
      <c r="A28" s="46">
        <v>2119</v>
      </c>
      <c r="B28" s="84" t="s">
        <v>435</v>
      </c>
      <c r="C28" s="52">
        <v>9</v>
      </c>
      <c r="D28" s="51">
        <v>33</v>
      </c>
      <c r="E28" s="52">
        <v>10</v>
      </c>
      <c r="F28" s="50"/>
    </row>
    <row r="29" spans="1:6" ht="16.5" customHeight="1">
      <c r="A29" s="46">
        <v>2222</v>
      </c>
      <c r="B29" s="84" t="s">
        <v>554</v>
      </c>
      <c r="C29" s="52"/>
      <c r="D29" s="51">
        <v>13</v>
      </c>
      <c r="E29" s="52">
        <v>18</v>
      </c>
      <c r="F29" s="50"/>
    </row>
    <row r="30" spans="1:6" ht="16.5" customHeight="1">
      <c r="A30" s="46">
        <v>2141</v>
      </c>
      <c r="B30" s="47" t="s">
        <v>25</v>
      </c>
      <c r="C30" s="52">
        <v>60</v>
      </c>
      <c r="D30" s="51">
        <v>17</v>
      </c>
      <c r="E30" s="52">
        <v>17</v>
      </c>
      <c r="F30" s="50"/>
    </row>
    <row r="31" spans="1:6" ht="16.5" customHeight="1">
      <c r="A31" s="46">
        <v>2322</v>
      </c>
      <c r="B31" s="84" t="s">
        <v>436</v>
      </c>
      <c r="C31" s="52">
        <v>2</v>
      </c>
      <c r="D31" s="51">
        <v>11</v>
      </c>
      <c r="E31" s="52">
        <v>10</v>
      </c>
      <c r="F31" s="50"/>
    </row>
    <row r="32" spans="1:6" ht="16.5" customHeight="1">
      <c r="A32" s="46">
        <v>2324</v>
      </c>
      <c r="B32" s="47" t="s">
        <v>26</v>
      </c>
      <c r="C32" s="52">
        <v>31</v>
      </c>
      <c r="D32" s="51">
        <v>49</v>
      </c>
      <c r="E32" s="52">
        <v>42</v>
      </c>
      <c r="F32" s="50"/>
    </row>
    <row r="33" spans="1:6" ht="16.5" customHeight="1">
      <c r="A33" s="46">
        <v>2324</v>
      </c>
      <c r="B33" s="84" t="s">
        <v>465</v>
      </c>
      <c r="C33" s="52">
        <v>36</v>
      </c>
      <c r="D33" s="51">
        <v>15</v>
      </c>
      <c r="E33" s="52">
        <v>15</v>
      </c>
      <c r="F33" s="50"/>
    </row>
    <row r="34" spans="1:6" ht="16.5" customHeight="1">
      <c r="A34" s="46">
        <v>2329</v>
      </c>
      <c r="B34" s="84" t="s">
        <v>483</v>
      </c>
      <c r="C34" s="52"/>
      <c r="D34" s="51">
        <v>75</v>
      </c>
      <c r="E34" s="52">
        <f>75+40</f>
        <v>115</v>
      </c>
      <c r="F34" s="50"/>
    </row>
    <row r="35" spans="1:6" ht="16.5" customHeight="1">
      <c r="A35" s="46">
        <v>2460</v>
      </c>
      <c r="B35" s="47" t="s">
        <v>29</v>
      </c>
      <c r="C35" s="52"/>
      <c r="D35" s="51"/>
      <c r="E35" s="52">
        <v>12</v>
      </c>
      <c r="F35" s="50"/>
    </row>
    <row r="36" spans="1:6" ht="16.5" customHeight="1">
      <c r="A36" s="46"/>
      <c r="B36" s="54" t="s">
        <v>30</v>
      </c>
      <c r="C36" s="55">
        <f>SUM(C22:C35)</f>
        <v>287</v>
      </c>
      <c r="D36" s="57">
        <f>SUM(D22:D35)</f>
        <v>383</v>
      </c>
      <c r="E36" s="55">
        <f>SUM(E22:E35)</f>
        <v>402</v>
      </c>
      <c r="F36" s="50"/>
    </row>
    <row r="37" spans="1:6" ht="16.5" customHeight="1">
      <c r="A37" s="46">
        <v>3111</v>
      </c>
      <c r="B37" s="47" t="s">
        <v>31</v>
      </c>
      <c r="C37" s="52">
        <v>70</v>
      </c>
      <c r="D37" s="51">
        <v>236</v>
      </c>
      <c r="E37" s="52">
        <v>70</v>
      </c>
      <c r="F37" s="50"/>
    </row>
    <row r="38" spans="1:6" ht="16.5" customHeight="1">
      <c r="A38" s="46">
        <v>3112</v>
      </c>
      <c r="B38" s="47" t="s">
        <v>182</v>
      </c>
      <c r="C38" s="52"/>
      <c r="D38" s="51"/>
      <c r="E38" s="52"/>
      <c r="F38" s="50"/>
    </row>
    <row r="39" spans="1:6" ht="16.5" customHeight="1">
      <c r="A39" s="46">
        <v>3202</v>
      </c>
      <c r="B39" s="84" t="s">
        <v>526</v>
      </c>
      <c r="C39" s="52"/>
      <c r="D39" s="51">
        <v>17</v>
      </c>
      <c r="E39" s="52"/>
      <c r="F39" s="50"/>
    </row>
    <row r="40" spans="1:6" ht="16.5" customHeight="1">
      <c r="A40" s="46">
        <v>3119</v>
      </c>
      <c r="B40" s="84" t="s">
        <v>553</v>
      </c>
      <c r="C40" s="52"/>
      <c r="D40" s="51">
        <v>0</v>
      </c>
      <c r="E40" s="52"/>
      <c r="F40" s="50"/>
    </row>
    <row r="41" spans="1:6" ht="16.5" customHeight="1">
      <c r="A41" s="46">
        <v>3121</v>
      </c>
      <c r="B41" s="84" t="s">
        <v>571</v>
      </c>
      <c r="C41" s="52"/>
      <c r="D41" s="51"/>
      <c r="E41" s="52">
        <v>1000</v>
      </c>
      <c r="F41" s="50"/>
    </row>
    <row r="42" spans="1:6" ht="16.5" customHeight="1">
      <c r="A42" s="46"/>
      <c r="B42" s="47" t="s">
        <v>330</v>
      </c>
      <c r="C42" s="55">
        <f>SUM(C37:C40)</f>
        <v>70</v>
      </c>
      <c r="D42" s="55">
        <v>253</v>
      </c>
      <c r="E42" s="55">
        <f>SUM(E37:E41)</f>
        <v>1070</v>
      </c>
      <c r="F42" s="50"/>
    </row>
    <row r="43" spans="1:6" ht="16.5" customHeight="1">
      <c r="A43" s="46">
        <v>4111</v>
      </c>
      <c r="B43" s="84" t="s">
        <v>522</v>
      </c>
      <c r="C43" s="52">
        <v>34</v>
      </c>
      <c r="D43" s="59">
        <v>49</v>
      </c>
      <c r="E43" s="52">
        <v>0</v>
      </c>
      <c r="F43" s="50"/>
    </row>
    <row r="44" spans="1:6" ht="16.5" customHeight="1">
      <c r="A44" s="46">
        <v>4121</v>
      </c>
      <c r="B44" s="47" t="s">
        <v>185</v>
      </c>
      <c r="C44" s="52">
        <v>300</v>
      </c>
      <c r="D44" s="51">
        <v>260</v>
      </c>
      <c r="E44" s="52">
        <v>250</v>
      </c>
      <c r="F44" s="50"/>
    </row>
    <row r="45" spans="1:6" ht="16.5" customHeight="1">
      <c r="A45" s="46">
        <v>4121</v>
      </c>
      <c r="B45" s="47" t="s">
        <v>184</v>
      </c>
      <c r="C45" s="52">
        <v>740</v>
      </c>
      <c r="D45" s="51">
        <v>640</v>
      </c>
      <c r="E45" s="52">
        <v>650</v>
      </c>
      <c r="F45" s="50"/>
    </row>
    <row r="46" spans="1:6" ht="16.5" customHeight="1">
      <c r="A46" s="46">
        <v>4112</v>
      </c>
      <c r="B46" s="47" t="s">
        <v>33</v>
      </c>
      <c r="C46" s="52">
        <v>350</v>
      </c>
      <c r="D46" s="51">
        <v>612</v>
      </c>
      <c r="E46" s="52">
        <v>541</v>
      </c>
      <c r="F46" s="50"/>
    </row>
    <row r="47" spans="1:6" ht="16.5" customHeight="1">
      <c r="A47" s="46">
        <v>4116</v>
      </c>
      <c r="B47" s="47" t="s">
        <v>34</v>
      </c>
      <c r="C47" s="52">
        <v>1784</v>
      </c>
      <c r="D47" s="51">
        <v>1201</v>
      </c>
      <c r="E47" s="52">
        <v>445</v>
      </c>
      <c r="F47" s="50"/>
    </row>
    <row r="48" spans="1:6" ht="16.5" customHeight="1">
      <c r="A48" s="46">
        <v>4122</v>
      </c>
      <c r="B48" s="84" t="s">
        <v>523</v>
      </c>
      <c r="C48" s="52">
        <v>210</v>
      </c>
      <c r="D48" s="51">
        <v>47</v>
      </c>
      <c r="E48" s="52"/>
      <c r="F48" s="50"/>
    </row>
    <row r="49" spans="1:6" ht="16.5" customHeight="1">
      <c r="A49" s="46">
        <v>4223</v>
      </c>
      <c r="B49" s="84" t="s">
        <v>570</v>
      </c>
      <c r="C49" s="52"/>
      <c r="D49" s="51"/>
      <c r="E49" s="52">
        <v>18712</v>
      </c>
      <c r="F49" s="50"/>
    </row>
    <row r="50" spans="1:6" ht="16.5" customHeight="1">
      <c r="A50" s="46">
        <v>4223</v>
      </c>
      <c r="B50" s="84" t="s">
        <v>573</v>
      </c>
      <c r="C50" s="52"/>
      <c r="D50" s="51"/>
      <c r="E50" s="52">
        <v>1651</v>
      </c>
      <c r="F50" s="50"/>
    </row>
    <row r="51" spans="1:6" ht="16.5" customHeight="1">
      <c r="A51" s="46">
        <v>4113</v>
      </c>
      <c r="B51" s="84" t="s">
        <v>552</v>
      </c>
      <c r="C51" s="52"/>
      <c r="D51" s="51"/>
      <c r="E51" s="52">
        <v>1400</v>
      </c>
      <c r="F51" s="50"/>
    </row>
    <row r="52" spans="1:6" ht="16.5" customHeight="1">
      <c r="A52" s="46"/>
      <c r="B52" s="47" t="s">
        <v>345</v>
      </c>
      <c r="C52" s="55">
        <f>SUM(C43:C51)</f>
        <v>3418</v>
      </c>
      <c r="D52" s="55">
        <f>SUM(D43:D51)</f>
        <v>2809</v>
      </c>
      <c r="E52" s="55">
        <f>SUM(E43:E51)</f>
        <v>23649</v>
      </c>
      <c r="F52" s="50"/>
    </row>
    <row r="53" spans="1:6" ht="16.5" customHeight="1">
      <c r="A53" s="46"/>
      <c r="B53" s="84" t="s">
        <v>35</v>
      </c>
      <c r="C53" s="94">
        <f>+C21+C36+C42+C52</f>
        <v>14521</v>
      </c>
      <c r="D53" s="94">
        <v>13874</v>
      </c>
      <c r="E53" s="94">
        <f>+E21+E36+E42+E52</f>
        <v>35488</v>
      </c>
      <c r="F53" s="50"/>
    </row>
    <row r="54" spans="1:6" ht="16.5" customHeight="1">
      <c r="A54" s="46">
        <v>8123</v>
      </c>
      <c r="B54" s="84" t="s">
        <v>517</v>
      </c>
      <c r="C54" s="97"/>
      <c r="D54" s="94"/>
      <c r="E54" s="97">
        <v>5540</v>
      </c>
      <c r="F54" s="50"/>
    </row>
    <row r="55" spans="1:6" ht="16.5" customHeight="1">
      <c r="A55" s="46">
        <v>8113</v>
      </c>
      <c r="B55" s="84" t="s">
        <v>518</v>
      </c>
      <c r="C55" s="97"/>
      <c r="D55" s="94"/>
      <c r="E55" s="97">
        <v>19300</v>
      </c>
      <c r="F55" s="50"/>
    </row>
    <row r="56" spans="1:6" ht="16.5" customHeight="1">
      <c r="A56" s="46">
        <v>8115</v>
      </c>
      <c r="B56" s="47" t="s">
        <v>400</v>
      </c>
      <c r="C56" s="52">
        <v>3448</v>
      </c>
      <c r="D56" s="51">
        <v>3425</v>
      </c>
      <c r="E56" s="52">
        <f>+D247</f>
        <v>2923.1799999999985</v>
      </c>
      <c r="F56" s="50"/>
    </row>
    <row r="57" spans="1:6" ht="3" customHeight="1">
      <c r="A57" s="46"/>
      <c r="B57" s="47"/>
      <c r="C57" s="61"/>
      <c r="D57" s="60"/>
      <c r="E57" s="61"/>
      <c r="F57" s="50"/>
    </row>
    <row r="58" spans="1:6" ht="16.5" customHeight="1">
      <c r="A58" s="46"/>
      <c r="B58" s="63" t="s">
        <v>479</v>
      </c>
      <c r="C58" s="64">
        <f>+C53+C56</f>
        <v>17969</v>
      </c>
      <c r="D58" s="64">
        <f>+D53+D56</f>
        <v>17299</v>
      </c>
      <c r="E58" s="64">
        <f>SUM(E53:E56)</f>
        <v>63251.18</v>
      </c>
      <c r="F58" s="50"/>
    </row>
    <row r="59" spans="1:6" ht="16.5" customHeight="1">
      <c r="A59" s="66"/>
      <c r="B59" s="67"/>
      <c r="C59" s="65"/>
      <c r="D59" s="68"/>
      <c r="E59" s="65"/>
      <c r="F59" s="50"/>
    </row>
    <row r="60" spans="1:6" ht="16.5" customHeight="1">
      <c r="A60" s="69"/>
      <c r="B60" s="70" t="s">
        <v>37</v>
      </c>
      <c r="C60" s="61"/>
      <c r="D60" s="71"/>
      <c r="E60" s="61"/>
      <c r="F60" s="50"/>
    </row>
    <row r="61" spans="1:6" ht="16.5" customHeight="1">
      <c r="A61" s="46"/>
      <c r="B61" s="47"/>
      <c r="C61" s="94" t="s">
        <v>389</v>
      </c>
      <c r="D61" s="72" t="s">
        <v>391</v>
      </c>
      <c r="E61" s="94" t="s">
        <v>482</v>
      </c>
      <c r="F61" s="50"/>
    </row>
    <row r="62" spans="1:6" ht="16.5" customHeight="1">
      <c r="A62" s="46" t="s">
        <v>331</v>
      </c>
      <c r="B62" s="47" t="s">
        <v>194</v>
      </c>
      <c r="C62" s="60">
        <v>30</v>
      </c>
      <c r="D62" s="51">
        <v>30</v>
      </c>
      <c r="E62" s="60">
        <v>30</v>
      </c>
      <c r="F62" s="50"/>
    </row>
    <row r="63" spans="1:6" ht="16.5" customHeight="1">
      <c r="A63" s="46" t="s">
        <v>41</v>
      </c>
      <c r="B63" s="47" t="s">
        <v>192</v>
      </c>
      <c r="C63" s="60">
        <v>240</v>
      </c>
      <c r="D63" s="51">
        <v>240</v>
      </c>
      <c r="E63" s="60">
        <v>240</v>
      </c>
      <c r="F63" s="50"/>
    </row>
    <row r="64" spans="1:6" ht="16.5" customHeight="1">
      <c r="A64" s="46" t="s">
        <v>42</v>
      </c>
      <c r="B64" s="47" t="s">
        <v>72</v>
      </c>
      <c r="C64" s="60">
        <v>30</v>
      </c>
      <c r="D64" s="51">
        <v>13</v>
      </c>
      <c r="E64" s="60">
        <v>15</v>
      </c>
      <c r="F64" s="50"/>
    </row>
    <row r="65" spans="1:6" ht="16.5" customHeight="1">
      <c r="A65" s="46" t="s">
        <v>295</v>
      </c>
      <c r="B65" s="47" t="s">
        <v>191</v>
      </c>
      <c r="C65" s="60">
        <v>60</v>
      </c>
      <c r="D65" s="51">
        <v>140</v>
      </c>
      <c r="E65" s="60">
        <v>20</v>
      </c>
      <c r="F65" s="50"/>
    </row>
    <row r="66" spans="1:6" ht="16.5" customHeight="1">
      <c r="A66" s="46" t="s">
        <v>198</v>
      </c>
      <c r="B66" s="84" t="s">
        <v>563</v>
      </c>
      <c r="C66" s="60">
        <v>2</v>
      </c>
      <c r="D66" s="51">
        <v>6</v>
      </c>
      <c r="E66" s="60">
        <v>7</v>
      </c>
      <c r="F66" s="50"/>
    </row>
    <row r="67" spans="1:6" ht="16.5" customHeight="1">
      <c r="A67" s="46" t="s">
        <v>332</v>
      </c>
      <c r="B67" s="84" t="s">
        <v>556</v>
      </c>
      <c r="C67" s="60">
        <v>15</v>
      </c>
      <c r="D67" s="51">
        <v>85</v>
      </c>
      <c r="E67" s="60">
        <v>70</v>
      </c>
      <c r="F67" s="50"/>
    </row>
    <row r="68" spans="1:6" ht="16.5" customHeight="1">
      <c r="A68" s="83" t="s">
        <v>462</v>
      </c>
      <c r="B68" s="84" t="s">
        <v>555</v>
      </c>
      <c r="C68" s="60">
        <v>100</v>
      </c>
      <c r="D68" s="51">
        <v>12</v>
      </c>
      <c r="E68" s="60">
        <v>20</v>
      </c>
      <c r="F68" s="50"/>
    </row>
    <row r="69" spans="1:6" ht="16.5" customHeight="1">
      <c r="A69" s="46" t="s">
        <v>193</v>
      </c>
      <c r="B69" s="84" t="s">
        <v>559</v>
      </c>
      <c r="C69" s="60">
        <v>30</v>
      </c>
      <c r="D69" s="51">
        <v>7</v>
      </c>
      <c r="E69" s="60">
        <v>10</v>
      </c>
      <c r="F69" s="50"/>
    </row>
    <row r="70" spans="1:6" ht="16.5" customHeight="1">
      <c r="A70" s="46" t="s">
        <v>335</v>
      </c>
      <c r="B70" s="84" t="s">
        <v>557</v>
      </c>
      <c r="C70" s="60">
        <v>30</v>
      </c>
      <c r="D70" s="51">
        <v>13</v>
      </c>
      <c r="E70" s="60">
        <v>15</v>
      </c>
      <c r="F70" s="50"/>
    </row>
    <row r="71" spans="1:6" ht="16.5" customHeight="1">
      <c r="A71" s="46" t="s">
        <v>333</v>
      </c>
      <c r="B71" s="84" t="s">
        <v>558</v>
      </c>
      <c r="C71" s="60">
        <v>10</v>
      </c>
      <c r="D71" s="51">
        <v>38</v>
      </c>
      <c r="E71" s="60">
        <v>30</v>
      </c>
      <c r="F71" s="50"/>
    </row>
    <row r="72" spans="1:6" ht="16.5" customHeight="1">
      <c r="A72" s="46" t="s">
        <v>39</v>
      </c>
      <c r="B72" s="84" t="s">
        <v>560</v>
      </c>
      <c r="C72" s="60">
        <v>710</v>
      </c>
      <c r="D72" s="51">
        <v>658</v>
      </c>
      <c r="E72" s="60">
        <v>750</v>
      </c>
      <c r="F72" s="50"/>
    </row>
    <row r="73" spans="1:6" ht="16.5" customHeight="1">
      <c r="A73" s="46" t="s">
        <v>374</v>
      </c>
      <c r="B73" s="84" t="s">
        <v>561</v>
      </c>
      <c r="C73" s="60">
        <v>5</v>
      </c>
      <c r="D73" s="51">
        <v>26</v>
      </c>
      <c r="E73" s="60">
        <v>10</v>
      </c>
      <c r="F73" s="50"/>
    </row>
    <row r="74" spans="1:6" ht="16.5" customHeight="1">
      <c r="A74" s="83" t="s">
        <v>459</v>
      </c>
      <c r="B74" s="84" t="s">
        <v>562</v>
      </c>
      <c r="C74" s="60">
        <v>5</v>
      </c>
      <c r="D74" s="51">
        <v>0</v>
      </c>
      <c r="E74" s="60"/>
      <c r="F74" s="50"/>
    </row>
    <row r="75" spans="1:6" ht="16.5" customHeight="1">
      <c r="A75" s="46" t="s">
        <v>38</v>
      </c>
      <c r="B75" s="84" t="s">
        <v>564</v>
      </c>
      <c r="C75" s="60">
        <v>25</v>
      </c>
      <c r="D75" s="51">
        <v>122</v>
      </c>
      <c r="E75" s="60">
        <v>20</v>
      </c>
      <c r="F75" s="50"/>
    </row>
    <row r="76" spans="1:6" ht="16.5" customHeight="1">
      <c r="A76" s="46" t="s">
        <v>385</v>
      </c>
      <c r="B76" s="84" t="s">
        <v>516</v>
      </c>
      <c r="C76" s="60">
        <v>0</v>
      </c>
      <c r="D76" s="51">
        <v>0</v>
      </c>
      <c r="E76" s="60">
        <v>140</v>
      </c>
      <c r="F76" s="50"/>
    </row>
    <row r="77" spans="1:6" ht="16.5" customHeight="1">
      <c r="A77" s="46" t="s">
        <v>40</v>
      </c>
      <c r="B77" s="47" t="s">
        <v>71</v>
      </c>
      <c r="C77" s="60">
        <v>10</v>
      </c>
      <c r="D77" s="51">
        <v>10</v>
      </c>
      <c r="E77" s="60">
        <v>10</v>
      </c>
      <c r="F77" s="50"/>
    </row>
    <row r="78" spans="1:6" ht="16.5" customHeight="1">
      <c r="A78" s="46" t="s">
        <v>388</v>
      </c>
      <c r="B78" s="84" t="s">
        <v>565</v>
      </c>
      <c r="C78" s="60">
        <v>10</v>
      </c>
      <c r="D78" s="51">
        <v>78</v>
      </c>
      <c r="E78" s="60">
        <v>50</v>
      </c>
      <c r="F78" s="50"/>
    </row>
    <row r="79" spans="1:6" ht="16.5" customHeight="1">
      <c r="A79" s="83" t="s">
        <v>566</v>
      </c>
      <c r="B79" s="47" t="s">
        <v>236</v>
      </c>
      <c r="C79" s="60">
        <v>1</v>
      </c>
      <c r="D79" s="98" t="s">
        <v>527</v>
      </c>
      <c r="E79" s="60">
        <v>1</v>
      </c>
      <c r="F79" s="50"/>
    </row>
    <row r="80" spans="1:6" ht="16.5" customHeight="1">
      <c r="A80" s="83" t="s">
        <v>467</v>
      </c>
      <c r="B80" s="84" t="s">
        <v>567</v>
      </c>
      <c r="C80" s="60"/>
      <c r="D80" s="51">
        <v>101</v>
      </c>
      <c r="E80" s="60"/>
      <c r="F80" s="50"/>
    </row>
    <row r="81" spans="1:6" ht="16.5" customHeight="1">
      <c r="A81" s="83" t="s">
        <v>484</v>
      </c>
      <c r="B81" s="84" t="s">
        <v>568</v>
      </c>
      <c r="C81" s="60"/>
      <c r="D81" s="51">
        <v>1</v>
      </c>
      <c r="E81" s="60"/>
      <c r="F81" s="50"/>
    </row>
    <row r="82" spans="1:6" ht="16.5" customHeight="1">
      <c r="A82" s="83" t="s">
        <v>485</v>
      </c>
      <c r="B82" s="84" t="s">
        <v>569</v>
      </c>
      <c r="C82" s="60"/>
      <c r="D82" s="51">
        <v>32</v>
      </c>
      <c r="E82" s="60"/>
      <c r="F82" s="50"/>
    </row>
    <row r="83" spans="1:6" ht="16.5" customHeight="1">
      <c r="A83" s="46" t="s">
        <v>46</v>
      </c>
      <c r="B83" s="47" t="s">
        <v>204</v>
      </c>
      <c r="C83" s="60">
        <v>550</v>
      </c>
      <c r="D83" s="51">
        <v>790</v>
      </c>
      <c r="E83" s="60">
        <v>717</v>
      </c>
      <c r="F83" s="50"/>
    </row>
    <row r="84" spans="1:6" ht="16.5" customHeight="1">
      <c r="A84" s="46" t="s">
        <v>205</v>
      </c>
      <c r="B84" s="47" t="s">
        <v>206</v>
      </c>
      <c r="C84" s="60">
        <v>2</v>
      </c>
      <c r="D84" s="51">
        <v>5</v>
      </c>
      <c r="E84" s="60">
        <v>5</v>
      </c>
      <c r="F84" s="50"/>
    </row>
    <row r="85" spans="1:6" ht="16.5" customHeight="1">
      <c r="A85" s="46" t="s">
        <v>209</v>
      </c>
      <c r="B85" s="47" t="s">
        <v>376</v>
      </c>
      <c r="C85" s="60">
        <v>5</v>
      </c>
      <c r="D85" s="51">
        <v>1</v>
      </c>
      <c r="E85" s="60">
        <v>2</v>
      </c>
      <c r="F85" s="50"/>
    </row>
    <row r="86" spans="1:6" ht="16.5" customHeight="1">
      <c r="A86" s="46" t="s">
        <v>296</v>
      </c>
      <c r="B86" s="47" t="s">
        <v>366</v>
      </c>
      <c r="C86" s="60">
        <v>5</v>
      </c>
      <c r="D86" s="51">
        <v>0</v>
      </c>
      <c r="E86" s="60">
        <v>5</v>
      </c>
      <c r="F86" s="50"/>
    </row>
    <row r="87" spans="1:6" ht="16.5" customHeight="1">
      <c r="A87" s="46" t="s">
        <v>383</v>
      </c>
      <c r="B87" s="84" t="s">
        <v>513</v>
      </c>
      <c r="C87" s="60">
        <v>300</v>
      </c>
      <c r="D87" s="51">
        <v>1836</v>
      </c>
      <c r="E87" s="60"/>
      <c r="F87" s="50"/>
    </row>
    <row r="88" spans="1:6" ht="16.5" customHeight="1">
      <c r="A88" s="46" t="s">
        <v>241</v>
      </c>
      <c r="B88" s="47" t="s">
        <v>297</v>
      </c>
      <c r="C88" s="60">
        <v>3</v>
      </c>
      <c r="D88" s="51">
        <v>156</v>
      </c>
      <c r="E88" s="60">
        <v>50</v>
      </c>
      <c r="F88" s="50"/>
    </row>
    <row r="89" spans="1:6" ht="16.5" customHeight="1">
      <c r="A89" s="46" t="s">
        <v>43</v>
      </c>
      <c r="B89" s="47" t="s">
        <v>377</v>
      </c>
      <c r="C89" s="60">
        <v>100</v>
      </c>
      <c r="D89" s="51">
        <v>60</v>
      </c>
      <c r="E89" s="60">
        <v>80</v>
      </c>
      <c r="F89" s="50"/>
    </row>
    <row r="90" spans="1:6" ht="16.5" customHeight="1">
      <c r="A90" s="46" t="s">
        <v>394</v>
      </c>
      <c r="B90" s="84" t="s">
        <v>486</v>
      </c>
      <c r="C90" s="60">
        <v>0</v>
      </c>
      <c r="D90" s="51"/>
      <c r="E90" s="60"/>
      <c r="F90" s="50"/>
    </row>
    <row r="91" spans="1:6" ht="16.5" customHeight="1">
      <c r="A91" s="46" t="s">
        <v>47</v>
      </c>
      <c r="B91" s="47" t="s">
        <v>208</v>
      </c>
      <c r="C91" s="60">
        <v>1618</v>
      </c>
      <c r="D91" s="51">
        <v>1535</v>
      </c>
      <c r="E91" s="60">
        <v>1577</v>
      </c>
      <c r="F91" s="50"/>
    </row>
    <row r="92" spans="1:6" ht="16.5" customHeight="1">
      <c r="A92" s="46" t="s">
        <v>190</v>
      </c>
      <c r="B92" s="47" t="s">
        <v>73</v>
      </c>
      <c r="C92" s="60">
        <v>150</v>
      </c>
      <c r="D92" s="51">
        <v>161</v>
      </c>
      <c r="E92" s="60">
        <v>165</v>
      </c>
      <c r="F92" s="50"/>
    </row>
    <row r="93" spans="1:6" ht="16.5" customHeight="1">
      <c r="A93" s="46" t="s">
        <v>50</v>
      </c>
      <c r="B93" s="47" t="s">
        <v>78</v>
      </c>
      <c r="C93" s="60">
        <v>20</v>
      </c>
      <c r="D93" s="51">
        <v>20</v>
      </c>
      <c r="E93" s="60">
        <v>20</v>
      </c>
      <c r="F93" s="50"/>
    </row>
    <row r="94" spans="1:6" ht="16.5" customHeight="1">
      <c r="A94" s="46" t="s">
        <v>52</v>
      </c>
      <c r="B94" s="47" t="s">
        <v>80</v>
      </c>
      <c r="C94" s="60">
        <v>2</v>
      </c>
      <c r="D94" s="51">
        <v>1</v>
      </c>
      <c r="E94" s="60">
        <v>2</v>
      </c>
      <c r="F94" s="50"/>
    </row>
    <row r="95" spans="1:6" ht="16.5" customHeight="1">
      <c r="A95" s="46" t="s">
        <v>397</v>
      </c>
      <c r="B95" s="84" t="s">
        <v>487</v>
      </c>
      <c r="C95" s="60">
        <v>2</v>
      </c>
      <c r="D95" s="51">
        <v>0</v>
      </c>
      <c r="E95" s="60"/>
      <c r="F95" s="50"/>
    </row>
    <row r="96" spans="1:6" ht="16.5" customHeight="1">
      <c r="A96" s="83" t="s">
        <v>488</v>
      </c>
      <c r="B96" s="84" t="s">
        <v>543</v>
      </c>
      <c r="C96" s="60"/>
      <c r="D96" s="51">
        <v>2</v>
      </c>
      <c r="E96" s="60">
        <v>0</v>
      </c>
      <c r="F96" s="50"/>
    </row>
    <row r="97" spans="1:6" ht="16.5" customHeight="1">
      <c r="A97" s="46" t="s">
        <v>212</v>
      </c>
      <c r="B97" s="47" t="s">
        <v>299</v>
      </c>
      <c r="C97" s="60">
        <v>7</v>
      </c>
      <c r="D97" s="51">
        <v>7</v>
      </c>
      <c r="E97" s="60">
        <v>7</v>
      </c>
      <c r="F97" s="50"/>
    </row>
    <row r="98" spans="1:6" ht="16.5" customHeight="1">
      <c r="A98" s="46" t="s">
        <v>53</v>
      </c>
      <c r="B98" s="84" t="s">
        <v>456</v>
      </c>
      <c r="C98" s="60">
        <v>2</v>
      </c>
      <c r="D98" s="51">
        <v>5</v>
      </c>
      <c r="E98" s="60">
        <v>4</v>
      </c>
      <c r="F98" s="50"/>
    </row>
    <row r="99" spans="1:6" ht="16.5" customHeight="1">
      <c r="A99" s="83" t="s">
        <v>457</v>
      </c>
      <c r="B99" s="84" t="s">
        <v>458</v>
      </c>
      <c r="C99" s="60">
        <v>12</v>
      </c>
      <c r="D99" s="51">
        <v>17</v>
      </c>
      <c r="E99" s="60">
        <v>20</v>
      </c>
      <c r="F99" s="50"/>
    </row>
    <row r="100" spans="1:6" ht="16.5" customHeight="1">
      <c r="A100" s="46" t="s">
        <v>242</v>
      </c>
      <c r="B100" s="47" t="s">
        <v>243</v>
      </c>
      <c r="C100" s="60">
        <v>6</v>
      </c>
      <c r="D100" s="51">
        <v>7</v>
      </c>
      <c r="E100" s="60">
        <v>10</v>
      </c>
      <c r="F100" s="50"/>
    </row>
    <row r="101" spans="1:6" ht="16.5" customHeight="1">
      <c r="A101" s="83" t="s">
        <v>489</v>
      </c>
      <c r="B101" s="84" t="s">
        <v>490</v>
      </c>
      <c r="C101" s="51">
        <v>9</v>
      </c>
      <c r="D101" s="51">
        <v>8</v>
      </c>
      <c r="E101" s="60">
        <v>10</v>
      </c>
      <c r="F101" s="50"/>
    </row>
    <row r="102" spans="1:6" ht="16.5" customHeight="1">
      <c r="A102" s="46" t="s">
        <v>109</v>
      </c>
      <c r="B102" s="47" t="s">
        <v>123</v>
      </c>
      <c r="C102" s="60">
        <v>50</v>
      </c>
      <c r="D102" s="51">
        <v>0</v>
      </c>
      <c r="E102" s="60"/>
      <c r="F102" s="50"/>
    </row>
    <row r="103" spans="1:6" ht="16.5" customHeight="1">
      <c r="A103" s="46" t="s">
        <v>110</v>
      </c>
      <c r="B103" s="47" t="s">
        <v>124</v>
      </c>
      <c r="C103" s="60">
        <v>12</v>
      </c>
      <c r="D103" s="51">
        <v>12</v>
      </c>
      <c r="E103" s="60">
        <v>12</v>
      </c>
      <c r="F103" s="50"/>
    </row>
    <row r="104" spans="1:6" ht="16.5" customHeight="1">
      <c r="A104" s="46" t="s">
        <v>247</v>
      </c>
      <c r="B104" s="47" t="s">
        <v>248</v>
      </c>
      <c r="C104" s="60">
        <v>5</v>
      </c>
      <c r="D104" s="51">
        <v>9</v>
      </c>
      <c r="E104" s="60">
        <v>10</v>
      </c>
      <c r="F104" s="50"/>
    </row>
    <row r="105" spans="1:6" ht="16.5" customHeight="1">
      <c r="A105" s="46" t="s">
        <v>249</v>
      </c>
      <c r="B105" s="47" t="s">
        <v>250</v>
      </c>
      <c r="C105" s="60">
        <v>40</v>
      </c>
      <c r="D105" s="51">
        <v>71</v>
      </c>
      <c r="E105" s="60">
        <v>50</v>
      </c>
      <c r="F105" s="50"/>
    </row>
    <row r="106" spans="1:6" ht="16.5" customHeight="1">
      <c r="A106" s="46" t="s">
        <v>54</v>
      </c>
      <c r="B106" s="47" t="s">
        <v>82</v>
      </c>
      <c r="C106" s="60">
        <v>20</v>
      </c>
      <c r="D106" s="51">
        <v>16</v>
      </c>
      <c r="E106" s="60">
        <v>40</v>
      </c>
      <c r="F106" s="50"/>
    </row>
    <row r="107" spans="1:6" ht="16.5" customHeight="1">
      <c r="A107" s="46" t="s">
        <v>300</v>
      </c>
      <c r="B107" s="84" t="s">
        <v>466</v>
      </c>
      <c r="C107" s="60">
        <v>2</v>
      </c>
      <c r="D107" s="51">
        <v>0</v>
      </c>
      <c r="E107" s="60">
        <v>2</v>
      </c>
      <c r="F107" s="50"/>
    </row>
    <row r="108" spans="1:6" ht="16.5" customHeight="1">
      <c r="A108" s="83" t="s">
        <v>215</v>
      </c>
      <c r="B108" s="84" t="s">
        <v>491</v>
      </c>
      <c r="C108" s="60"/>
      <c r="D108" s="51">
        <v>6</v>
      </c>
      <c r="E108" s="60">
        <v>10</v>
      </c>
      <c r="F108" s="50"/>
    </row>
    <row r="109" spans="1:6" ht="16.5" customHeight="1">
      <c r="A109" s="46" t="s">
        <v>213</v>
      </c>
      <c r="B109" s="47" t="s">
        <v>420</v>
      </c>
      <c r="C109" s="60">
        <v>40</v>
      </c>
      <c r="D109" s="51">
        <v>53</v>
      </c>
      <c r="E109" s="60">
        <v>50</v>
      </c>
      <c r="F109" s="50"/>
    </row>
    <row r="110" spans="1:6" ht="16.5" customHeight="1">
      <c r="A110" s="83" t="s">
        <v>514</v>
      </c>
      <c r="B110" s="84" t="s">
        <v>515</v>
      </c>
      <c r="C110" s="60"/>
      <c r="D110" s="51">
        <v>10</v>
      </c>
      <c r="E110" s="60">
        <v>10</v>
      </c>
      <c r="F110" s="50"/>
    </row>
    <row r="111" spans="1:6" ht="16.5" customHeight="1">
      <c r="A111" s="46" t="s">
        <v>56</v>
      </c>
      <c r="B111" s="47" t="s">
        <v>362</v>
      </c>
      <c r="C111" s="60">
        <v>5</v>
      </c>
      <c r="D111" s="51">
        <v>0</v>
      </c>
      <c r="E111" s="60"/>
      <c r="F111" s="50"/>
    </row>
    <row r="112" spans="1:6" ht="16.5" customHeight="1">
      <c r="A112" s="46" t="s">
        <v>217</v>
      </c>
      <c r="B112" s="84" t="s">
        <v>492</v>
      </c>
      <c r="C112" s="60">
        <v>5</v>
      </c>
      <c r="D112" s="51">
        <v>0</v>
      </c>
      <c r="E112" s="60">
        <v>5</v>
      </c>
      <c r="F112" s="50"/>
    </row>
    <row r="113" spans="1:6" ht="16.5" customHeight="1">
      <c r="A113" s="46" t="s">
        <v>57</v>
      </c>
      <c r="B113" s="47" t="s">
        <v>83</v>
      </c>
      <c r="C113" s="60">
        <f>+C112*1.26-C112</f>
        <v>1.2999999999999998</v>
      </c>
      <c r="D113" s="51">
        <v>0</v>
      </c>
      <c r="E113" s="60">
        <v>1</v>
      </c>
      <c r="F113" s="50"/>
    </row>
    <row r="114" spans="1:6" ht="16.5" customHeight="1">
      <c r="A114" s="46" t="s">
        <v>58</v>
      </c>
      <c r="B114" s="47" t="s">
        <v>84</v>
      </c>
      <c r="C114" s="60">
        <f>+C112*1.09-C112</f>
        <v>0.4500000000000002</v>
      </c>
      <c r="D114" s="51">
        <v>0</v>
      </c>
      <c r="E114" s="60"/>
      <c r="F114" s="50"/>
    </row>
    <row r="115" spans="1:6" ht="16.5" customHeight="1">
      <c r="A115" s="46" t="s">
        <v>218</v>
      </c>
      <c r="B115" s="47" t="s">
        <v>219</v>
      </c>
      <c r="C115" s="60">
        <v>1</v>
      </c>
      <c r="D115" s="51">
        <v>1</v>
      </c>
      <c r="E115" s="60">
        <v>1</v>
      </c>
      <c r="F115" s="50"/>
    </row>
    <row r="116" spans="1:6" ht="16.5" customHeight="1">
      <c r="A116" s="46" t="s">
        <v>59</v>
      </c>
      <c r="B116" s="47" t="s">
        <v>85</v>
      </c>
      <c r="C116" s="60">
        <v>250</v>
      </c>
      <c r="D116" s="51">
        <v>202</v>
      </c>
      <c r="E116" s="60">
        <v>200</v>
      </c>
      <c r="F116" s="50"/>
    </row>
    <row r="117" spans="1:6" ht="16.5" customHeight="1">
      <c r="A117" s="46" t="s">
        <v>60</v>
      </c>
      <c r="B117" s="47" t="s">
        <v>86</v>
      </c>
      <c r="C117" s="60">
        <v>2</v>
      </c>
      <c r="D117" s="51">
        <v>3</v>
      </c>
      <c r="E117" s="60">
        <v>3</v>
      </c>
      <c r="F117" s="50"/>
    </row>
    <row r="118" spans="1:6" ht="16.5" customHeight="1">
      <c r="A118" s="46" t="s">
        <v>61</v>
      </c>
      <c r="B118" s="47" t="s">
        <v>87</v>
      </c>
      <c r="C118" s="60">
        <v>100</v>
      </c>
      <c r="D118" s="51">
        <v>134</v>
      </c>
      <c r="E118" s="60">
        <v>120</v>
      </c>
      <c r="F118" s="50"/>
    </row>
    <row r="119" spans="1:6" ht="16.5" customHeight="1">
      <c r="A119" s="46" t="s">
        <v>220</v>
      </c>
      <c r="B119" s="47" t="s">
        <v>221</v>
      </c>
      <c r="C119" s="60">
        <v>2</v>
      </c>
      <c r="D119" s="51">
        <v>2</v>
      </c>
      <c r="E119" s="60">
        <v>2</v>
      </c>
      <c r="F119" s="50"/>
    </row>
    <row r="120" spans="1:6" ht="16.5" customHeight="1">
      <c r="A120" s="46" t="s">
        <v>222</v>
      </c>
      <c r="B120" s="47" t="s">
        <v>223</v>
      </c>
      <c r="C120" s="60">
        <v>50</v>
      </c>
      <c r="D120" s="51">
        <v>22</v>
      </c>
      <c r="E120" s="60">
        <v>30</v>
      </c>
      <c r="F120" s="50"/>
    </row>
    <row r="121" spans="1:6" ht="16.5" customHeight="1">
      <c r="A121" s="46" t="s">
        <v>226</v>
      </c>
      <c r="B121" s="47" t="s">
        <v>225</v>
      </c>
      <c r="C121" s="60">
        <v>2</v>
      </c>
      <c r="D121" s="51"/>
      <c r="E121" s="60"/>
      <c r="F121" s="50"/>
    </row>
    <row r="122" spans="1:6" ht="16.5" customHeight="1">
      <c r="A122" s="47" t="s">
        <v>227</v>
      </c>
      <c r="B122" s="47" t="s">
        <v>228</v>
      </c>
      <c r="C122" s="60">
        <v>50</v>
      </c>
      <c r="D122" s="51">
        <v>175</v>
      </c>
      <c r="E122" s="60">
        <v>150</v>
      </c>
      <c r="F122" s="50"/>
    </row>
    <row r="123" spans="1:6" ht="16.5" customHeight="1">
      <c r="A123" s="47" t="s">
        <v>303</v>
      </c>
      <c r="B123" s="47" t="s">
        <v>304</v>
      </c>
      <c r="C123" s="60">
        <v>1</v>
      </c>
      <c r="D123" s="51"/>
      <c r="E123" s="60">
        <v>1</v>
      </c>
      <c r="F123" s="50"/>
    </row>
    <row r="124" spans="1:6" ht="16.5" customHeight="1">
      <c r="A124" s="84" t="s">
        <v>42</v>
      </c>
      <c r="B124" s="84" t="s">
        <v>493</v>
      </c>
      <c r="C124" s="60"/>
      <c r="D124" s="51">
        <v>13</v>
      </c>
      <c r="E124" s="60">
        <v>10</v>
      </c>
      <c r="F124" s="50"/>
    </row>
    <row r="125" spans="1:6" ht="16.5" customHeight="1">
      <c r="A125" s="83" t="s">
        <v>244</v>
      </c>
      <c r="B125" s="84" t="s">
        <v>494</v>
      </c>
      <c r="C125" s="60"/>
      <c r="D125" s="73">
        <v>2</v>
      </c>
      <c r="E125" s="60"/>
      <c r="F125" s="50"/>
    </row>
    <row r="126" spans="1:6" ht="16.5" customHeight="1">
      <c r="A126" s="46" t="s">
        <v>68</v>
      </c>
      <c r="B126" s="47" t="s">
        <v>93</v>
      </c>
      <c r="C126" s="60">
        <v>2</v>
      </c>
      <c r="D126" s="51">
        <v>2</v>
      </c>
      <c r="E126" s="60">
        <v>2</v>
      </c>
      <c r="F126" s="50"/>
    </row>
    <row r="127" spans="1:6" ht="16.5" customHeight="1">
      <c r="A127" s="46" t="s">
        <v>306</v>
      </c>
      <c r="B127" s="47" t="s">
        <v>307</v>
      </c>
      <c r="C127" s="60">
        <v>5</v>
      </c>
      <c r="D127" s="51">
        <v>2</v>
      </c>
      <c r="E127" s="60">
        <v>5</v>
      </c>
      <c r="F127" s="50"/>
    </row>
    <row r="128" spans="1:6" ht="16.5" customHeight="1">
      <c r="A128" s="46" t="s">
        <v>230</v>
      </c>
      <c r="B128" s="47" t="s">
        <v>231</v>
      </c>
      <c r="C128" s="60">
        <v>4</v>
      </c>
      <c r="D128" s="51">
        <v>17</v>
      </c>
      <c r="E128" s="60">
        <v>15</v>
      </c>
      <c r="F128" s="50"/>
    </row>
    <row r="129" spans="1:6" ht="16.5" customHeight="1">
      <c r="A129" s="46" t="s">
        <v>232</v>
      </c>
      <c r="B129" s="47" t="s">
        <v>233</v>
      </c>
      <c r="C129" s="60">
        <v>15</v>
      </c>
      <c r="D129" s="51">
        <v>8</v>
      </c>
      <c r="E129" s="60">
        <v>10</v>
      </c>
      <c r="F129" s="50"/>
    </row>
    <row r="130" spans="1:6" ht="16.5" customHeight="1">
      <c r="A130" s="46" t="s">
        <v>94</v>
      </c>
      <c r="B130" s="47" t="s">
        <v>97</v>
      </c>
      <c r="C130" s="60">
        <v>20</v>
      </c>
      <c r="D130" s="51">
        <v>9</v>
      </c>
      <c r="E130" s="60">
        <v>10</v>
      </c>
      <c r="F130" s="50"/>
    </row>
    <row r="131" spans="1:6" ht="16.5" customHeight="1">
      <c r="A131" s="83" t="s">
        <v>495</v>
      </c>
      <c r="B131" s="84" t="s">
        <v>496</v>
      </c>
      <c r="C131" s="60"/>
      <c r="D131" s="51">
        <v>136</v>
      </c>
      <c r="E131" s="60"/>
      <c r="F131" s="50"/>
    </row>
    <row r="132" spans="1:6" ht="16.5" customHeight="1">
      <c r="A132" s="83" t="s">
        <v>431</v>
      </c>
      <c r="B132" s="47" t="s">
        <v>368</v>
      </c>
      <c r="C132" s="60">
        <v>905</v>
      </c>
      <c r="D132" s="51">
        <v>845</v>
      </c>
      <c r="E132" s="60"/>
      <c r="F132" s="50"/>
    </row>
    <row r="133" spans="1:6" ht="16.5" customHeight="1">
      <c r="A133" s="46" t="s">
        <v>62</v>
      </c>
      <c r="B133" s="47" t="s">
        <v>88</v>
      </c>
      <c r="C133" s="60">
        <v>285</v>
      </c>
      <c r="D133" s="51">
        <v>302</v>
      </c>
      <c r="E133" s="60">
        <v>310</v>
      </c>
      <c r="F133" s="50"/>
    </row>
    <row r="134" spans="1:6" ht="16.5" customHeight="1">
      <c r="A134" s="46" t="s">
        <v>186</v>
      </c>
      <c r="B134" s="47" t="s">
        <v>309</v>
      </c>
      <c r="C134" s="60">
        <v>10</v>
      </c>
      <c r="D134" s="51"/>
      <c r="E134" s="60">
        <v>10</v>
      </c>
      <c r="F134" s="50"/>
    </row>
    <row r="135" spans="1:6" ht="16.5" customHeight="1">
      <c r="A135" s="46" t="s">
        <v>63</v>
      </c>
      <c r="B135" s="47" t="s">
        <v>89</v>
      </c>
      <c r="C135" s="60">
        <v>2</v>
      </c>
      <c r="D135" s="51"/>
      <c r="E135" s="60">
        <v>2</v>
      </c>
      <c r="F135" s="50"/>
    </row>
    <row r="136" spans="1:6" ht="16.5" customHeight="1">
      <c r="A136" s="46" t="s">
        <v>64</v>
      </c>
      <c r="B136" s="47" t="s">
        <v>90</v>
      </c>
      <c r="C136" s="60">
        <v>45</v>
      </c>
      <c r="D136" s="51">
        <v>38</v>
      </c>
      <c r="E136" s="60">
        <v>45</v>
      </c>
      <c r="F136" s="50"/>
    </row>
    <row r="137" spans="1:6" ht="16.5" customHeight="1">
      <c r="A137" s="46" t="s">
        <v>65</v>
      </c>
      <c r="B137" s="47" t="s">
        <v>91</v>
      </c>
      <c r="C137" s="60">
        <f>+C136*1.26-C136</f>
        <v>11.700000000000003</v>
      </c>
      <c r="D137" s="60">
        <v>8</v>
      </c>
      <c r="E137" s="60">
        <v>12</v>
      </c>
      <c r="F137" s="50"/>
    </row>
    <row r="138" spans="1:6" ht="16.5" customHeight="1">
      <c r="A138" s="46" t="s">
        <v>66</v>
      </c>
      <c r="B138" s="47" t="s">
        <v>92</v>
      </c>
      <c r="C138" s="60">
        <f>+C136*1.09-C136</f>
        <v>4.050000000000004</v>
      </c>
      <c r="D138" s="60">
        <f>+D136*1.09-D136</f>
        <v>3.4200000000000017</v>
      </c>
      <c r="E138" s="60">
        <v>4</v>
      </c>
      <c r="F138" s="50"/>
    </row>
    <row r="139" spans="1:6" ht="16.5" customHeight="1">
      <c r="A139" s="46" t="s">
        <v>308</v>
      </c>
      <c r="B139" s="47" t="s">
        <v>310</v>
      </c>
      <c r="C139" s="60">
        <v>20</v>
      </c>
      <c r="D139" s="51">
        <v>3</v>
      </c>
      <c r="E139" s="60">
        <v>5</v>
      </c>
      <c r="F139" s="50"/>
    </row>
    <row r="140" spans="1:6" ht="16.5" customHeight="1">
      <c r="A140" s="46" t="s">
        <v>95</v>
      </c>
      <c r="B140" s="47" t="s">
        <v>98</v>
      </c>
      <c r="C140" s="60">
        <v>2</v>
      </c>
      <c r="D140" s="51">
        <v>1</v>
      </c>
      <c r="E140" s="60">
        <v>1</v>
      </c>
      <c r="F140" s="50"/>
    </row>
    <row r="141" spans="1:6" ht="16.5" customHeight="1">
      <c r="A141" s="46" t="s">
        <v>187</v>
      </c>
      <c r="B141" s="47" t="s">
        <v>234</v>
      </c>
      <c r="C141" s="60">
        <v>5</v>
      </c>
      <c r="D141" s="51"/>
      <c r="E141" s="60">
        <v>5</v>
      </c>
      <c r="F141" s="50"/>
    </row>
    <row r="142" spans="1:6" ht="16.5" customHeight="1">
      <c r="A142" s="83" t="s">
        <v>528</v>
      </c>
      <c r="B142" s="84" t="s">
        <v>529</v>
      </c>
      <c r="C142" s="60">
        <v>100</v>
      </c>
      <c r="D142" s="51">
        <v>191</v>
      </c>
      <c r="E142" s="60"/>
      <c r="F142" s="50"/>
    </row>
    <row r="143" spans="1:6" ht="16.5" customHeight="1">
      <c r="A143" s="46" t="s">
        <v>104</v>
      </c>
      <c r="B143" s="47" t="s">
        <v>118</v>
      </c>
      <c r="C143" s="60">
        <v>1335</v>
      </c>
      <c r="D143" s="51">
        <v>1193</v>
      </c>
      <c r="E143" s="60">
        <v>300</v>
      </c>
      <c r="F143" s="50"/>
    </row>
    <row r="144" spans="1:6" ht="16.5" customHeight="1">
      <c r="A144" s="46" t="s">
        <v>105</v>
      </c>
      <c r="B144" s="47" t="s">
        <v>119</v>
      </c>
      <c r="C144" s="60">
        <f>C143*1.26-C143</f>
        <v>347.0999999999999</v>
      </c>
      <c r="D144" s="60">
        <v>276</v>
      </c>
      <c r="E144" s="60">
        <f>E143*1.26-E143</f>
        <v>78</v>
      </c>
      <c r="F144" s="50"/>
    </row>
    <row r="145" spans="1:6" ht="16.5" customHeight="1">
      <c r="A145" s="46" t="s">
        <v>106</v>
      </c>
      <c r="B145" s="47" t="s">
        <v>120</v>
      </c>
      <c r="C145" s="60">
        <f>+C143*1.09-C143</f>
        <v>120.15000000000009</v>
      </c>
      <c r="D145" s="60">
        <v>96</v>
      </c>
      <c r="E145" s="60">
        <f>+E143*1.09-E143</f>
        <v>27</v>
      </c>
      <c r="F145" s="50"/>
    </row>
    <row r="146" spans="1:6" ht="16.5" customHeight="1">
      <c r="A146" s="46" t="s">
        <v>346</v>
      </c>
      <c r="B146" s="47" t="s">
        <v>347</v>
      </c>
      <c r="C146" s="60">
        <v>5</v>
      </c>
      <c r="D146" s="51"/>
      <c r="E146" s="60"/>
      <c r="F146" s="50"/>
    </row>
    <row r="147" spans="1:6" ht="16.5" customHeight="1">
      <c r="A147" s="46" t="s">
        <v>311</v>
      </c>
      <c r="B147" s="47" t="s">
        <v>312</v>
      </c>
      <c r="C147" s="60">
        <v>4</v>
      </c>
      <c r="D147" s="51">
        <v>2</v>
      </c>
      <c r="E147" s="60">
        <v>4</v>
      </c>
      <c r="F147" s="50"/>
    </row>
    <row r="148" spans="1:6" ht="16.5" customHeight="1">
      <c r="A148" s="46" t="s">
        <v>108</v>
      </c>
      <c r="B148" s="47" t="s">
        <v>122</v>
      </c>
      <c r="C148" s="60">
        <v>6</v>
      </c>
      <c r="D148" s="51">
        <v>1</v>
      </c>
      <c r="E148" s="60">
        <v>5</v>
      </c>
      <c r="F148" s="50"/>
    </row>
    <row r="149" spans="1:6" ht="16.5" customHeight="1">
      <c r="A149" s="74" t="s">
        <v>379</v>
      </c>
      <c r="B149" s="75" t="s">
        <v>380</v>
      </c>
      <c r="C149" s="60">
        <v>1</v>
      </c>
      <c r="D149" s="76">
        <v>1</v>
      </c>
      <c r="E149" s="60">
        <v>1</v>
      </c>
      <c r="F149" s="50"/>
    </row>
    <row r="150" spans="1:6" ht="16.5" customHeight="1">
      <c r="A150" s="46" t="s">
        <v>107</v>
      </c>
      <c r="B150" s="47" t="s">
        <v>121</v>
      </c>
      <c r="C150" s="60">
        <v>10</v>
      </c>
      <c r="D150" s="51">
        <v>24</v>
      </c>
      <c r="E150" s="60">
        <v>20</v>
      </c>
      <c r="F150" s="50"/>
    </row>
    <row r="151" spans="1:6" ht="16.5" customHeight="1">
      <c r="A151" s="46" t="s">
        <v>251</v>
      </c>
      <c r="B151" s="47" t="s">
        <v>252</v>
      </c>
      <c r="C151" s="60">
        <v>10</v>
      </c>
      <c r="D151" s="51">
        <v>0</v>
      </c>
      <c r="E151" s="60">
        <v>10</v>
      </c>
      <c r="F151" s="50"/>
    </row>
    <row r="152" spans="1:6" ht="16.5" customHeight="1">
      <c r="A152" s="83" t="s">
        <v>452</v>
      </c>
      <c r="B152" s="84" t="s">
        <v>453</v>
      </c>
      <c r="C152" s="94">
        <v>1</v>
      </c>
      <c r="D152" s="51">
        <v>6</v>
      </c>
      <c r="E152" s="94">
        <v>5</v>
      </c>
      <c r="F152" s="50"/>
    </row>
    <row r="153" spans="1:6" ht="16.5" customHeight="1">
      <c r="A153" s="46" t="s">
        <v>253</v>
      </c>
      <c r="B153" s="47" t="s">
        <v>254</v>
      </c>
      <c r="C153" s="60">
        <v>15</v>
      </c>
      <c r="D153" s="51">
        <v>5</v>
      </c>
      <c r="E153" s="60">
        <v>20</v>
      </c>
      <c r="F153" s="50"/>
    </row>
    <row r="154" spans="1:6" ht="16.5" customHeight="1">
      <c r="A154" s="46" t="s">
        <v>99</v>
      </c>
      <c r="B154" s="47" t="s">
        <v>255</v>
      </c>
      <c r="C154" s="60">
        <v>60</v>
      </c>
      <c r="D154" s="51">
        <v>49</v>
      </c>
      <c r="E154" s="60">
        <v>45</v>
      </c>
      <c r="F154" s="50"/>
    </row>
    <row r="155" spans="1:6" ht="16.5" customHeight="1">
      <c r="A155" s="83" t="s">
        <v>530</v>
      </c>
      <c r="B155" s="84" t="s">
        <v>572</v>
      </c>
      <c r="C155" s="60">
        <v>6</v>
      </c>
      <c r="D155" s="51">
        <v>7</v>
      </c>
      <c r="E155" s="60">
        <v>7</v>
      </c>
      <c r="F155" s="50"/>
    </row>
    <row r="156" spans="1:6" ht="16.5" customHeight="1">
      <c r="A156" s="46" t="s">
        <v>102</v>
      </c>
      <c r="B156" s="47" t="s">
        <v>257</v>
      </c>
      <c r="C156" s="60">
        <v>10</v>
      </c>
      <c r="D156" s="51">
        <v>0</v>
      </c>
      <c r="E156" s="60">
        <v>10</v>
      </c>
      <c r="F156" s="50"/>
    </row>
    <row r="157" spans="1:6" ht="16.5" customHeight="1">
      <c r="A157" s="83" t="s">
        <v>450</v>
      </c>
      <c r="B157" s="84" t="s">
        <v>451</v>
      </c>
      <c r="C157" s="94">
        <v>2</v>
      </c>
      <c r="D157" s="51">
        <v>0</v>
      </c>
      <c r="E157" s="94">
        <v>2</v>
      </c>
      <c r="F157" s="50"/>
    </row>
    <row r="158" spans="1:6" ht="16.5" customHeight="1">
      <c r="A158" s="46" t="s">
        <v>103</v>
      </c>
      <c r="B158" s="47" t="s">
        <v>258</v>
      </c>
      <c r="C158" s="60">
        <v>30</v>
      </c>
      <c r="D158" s="51">
        <v>31</v>
      </c>
      <c r="E158" s="60">
        <v>30</v>
      </c>
      <c r="F158" s="50"/>
    </row>
    <row r="159" spans="1:6" ht="16.5" customHeight="1">
      <c r="A159" s="46" t="s">
        <v>101</v>
      </c>
      <c r="B159" s="47" t="s">
        <v>260</v>
      </c>
      <c r="C159" s="60">
        <v>2</v>
      </c>
      <c r="D159" s="51">
        <v>2</v>
      </c>
      <c r="E159" s="60">
        <v>1</v>
      </c>
      <c r="F159" s="50"/>
    </row>
    <row r="160" spans="1:6" ht="16.5" customHeight="1">
      <c r="A160" s="46" t="s">
        <v>112</v>
      </c>
      <c r="B160" s="47" t="s">
        <v>321</v>
      </c>
      <c r="C160" s="60">
        <v>300</v>
      </c>
      <c r="D160" s="51">
        <v>111</v>
      </c>
      <c r="E160" s="60">
        <v>150</v>
      </c>
      <c r="F160" s="50"/>
    </row>
    <row r="161" spans="1:6" ht="16.5" customHeight="1">
      <c r="A161" s="46" t="s">
        <v>428</v>
      </c>
      <c r="B161" s="47" t="s">
        <v>429</v>
      </c>
      <c r="C161" s="60">
        <v>150</v>
      </c>
      <c r="D161" s="51">
        <v>0</v>
      </c>
      <c r="E161" s="60">
        <v>200</v>
      </c>
      <c r="F161" s="50"/>
    </row>
    <row r="162" spans="1:6" ht="16.5" customHeight="1">
      <c r="A162" s="46" t="s">
        <v>261</v>
      </c>
      <c r="B162" s="47" t="s">
        <v>262</v>
      </c>
      <c r="C162" s="60">
        <v>50</v>
      </c>
      <c r="D162" s="51">
        <v>35</v>
      </c>
      <c r="E162" s="60">
        <v>50</v>
      </c>
      <c r="F162" s="50"/>
    </row>
    <row r="163" spans="1:6" ht="16.5" customHeight="1">
      <c r="A163" s="46" t="s">
        <v>96</v>
      </c>
      <c r="B163" s="47" t="s">
        <v>313</v>
      </c>
      <c r="C163" s="60">
        <v>100</v>
      </c>
      <c r="D163" s="51">
        <v>324</v>
      </c>
      <c r="E163" s="60">
        <v>350</v>
      </c>
      <c r="F163" s="50"/>
    </row>
    <row r="164" spans="1:6" ht="16.5" customHeight="1">
      <c r="A164" s="83" t="s">
        <v>100</v>
      </c>
      <c r="B164" s="84" t="s">
        <v>471</v>
      </c>
      <c r="C164" s="55">
        <v>3482</v>
      </c>
      <c r="D164" s="55">
        <v>58</v>
      </c>
      <c r="E164" s="55">
        <f>5252+325+405</f>
        <v>5982</v>
      </c>
      <c r="F164" s="95"/>
    </row>
    <row r="165" spans="1:6" ht="16.5" customHeight="1">
      <c r="A165" s="83" t="s">
        <v>531</v>
      </c>
      <c r="B165" s="84" t="s">
        <v>532</v>
      </c>
      <c r="C165" s="55"/>
      <c r="D165" s="55">
        <v>2</v>
      </c>
      <c r="E165" s="55"/>
      <c r="F165" s="95"/>
    </row>
    <row r="166" spans="1:6" ht="16.5" customHeight="1">
      <c r="A166" s="46" t="s">
        <v>201</v>
      </c>
      <c r="B166" s="84" t="s">
        <v>545</v>
      </c>
      <c r="C166" s="60">
        <v>6</v>
      </c>
      <c r="D166" s="51">
        <v>6</v>
      </c>
      <c r="E166" s="60">
        <v>6</v>
      </c>
      <c r="F166" s="50"/>
    </row>
    <row r="167" spans="1:6" ht="16.5" customHeight="1">
      <c r="A167" s="46" t="s">
        <v>48</v>
      </c>
      <c r="B167" s="84" t="s">
        <v>546</v>
      </c>
      <c r="C167" s="60">
        <v>10</v>
      </c>
      <c r="D167" s="51">
        <v>13</v>
      </c>
      <c r="E167" s="60">
        <v>15</v>
      </c>
      <c r="F167" s="50"/>
    </row>
    <row r="168" spans="1:6" ht="16.5" customHeight="1">
      <c r="A168" s="46" t="s">
        <v>183</v>
      </c>
      <c r="B168" s="84" t="s">
        <v>544</v>
      </c>
      <c r="C168" s="60">
        <v>700</v>
      </c>
      <c r="D168" s="51">
        <v>742</v>
      </c>
      <c r="E168" s="60">
        <v>700</v>
      </c>
      <c r="F168" s="50"/>
    </row>
    <row r="169" spans="1:6" ht="16.5" customHeight="1">
      <c r="A169" s="83" t="s">
        <v>448</v>
      </c>
      <c r="B169" s="84" t="s">
        <v>549</v>
      </c>
      <c r="C169" s="60">
        <v>15</v>
      </c>
      <c r="D169" s="51">
        <v>21</v>
      </c>
      <c r="E169" s="60">
        <v>20</v>
      </c>
      <c r="F169" s="50"/>
    </row>
    <row r="170" spans="1:6" ht="16.5" customHeight="1">
      <c r="A170" s="46" t="s">
        <v>49</v>
      </c>
      <c r="B170" s="47" t="s">
        <v>77</v>
      </c>
      <c r="C170" s="60">
        <v>2</v>
      </c>
      <c r="D170" s="51">
        <v>0</v>
      </c>
      <c r="E170" s="60">
        <v>2</v>
      </c>
      <c r="F170" s="50"/>
    </row>
    <row r="171" spans="1:6" ht="16.5" customHeight="1">
      <c r="A171" s="83" t="s">
        <v>446</v>
      </c>
      <c r="B171" s="84" t="s">
        <v>547</v>
      </c>
      <c r="C171" s="60">
        <v>5</v>
      </c>
      <c r="D171" s="51">
        <v>14</v>
      </c>
      <c r="E171" s="60">
        <v>10</v>
      </c>
      <c r="F171" s="50"/>
    </row>
    <row r="172" spans="1:6" ht="16.5" customHeight="1">
      <c r="A172" s="46" t="s">
        <v>199</v>
      </c>
      <c r="B172" s="84" t="s">
        <v>548</v>
      </c>
      <c r="C172" s="60">
        <v>50</v>
      </c>
      <c r="D172" s="51">
        <v>61</v>
      </c>
      <c r="E172" s="60">
        <v>60</v>
      </c>
      <c r="F172" s="50"/>
    </row>
    <row r="173" spans="1:6" ht="16.5" customHeight="1">
      <c r="A173" s="46" t="s">
        <v>113</v>
      </c>
      <c r="B173" s="84" t="s">
        <v>551</v>
      </c>
      <c r="C173" s="60">
        <v>20</v>
      </c>
      <c r="D173" s="51">
        <v>30</v>
      </c>
      <c r="E173" s="60">
        <v>30</v>
      </c>
      <c r="F173" s="50"/>
    </row>
    <row r="174" spans="1:6" ht="16.5" customHeight="1">
      <c r="A174" s="83" t="s">
        <v>497</v>
      </c>
      <c r="B174" s="84" t="s">
        <v>498</v>
      </c>
      <c r="C174" s="60"/>
      <c r="D174" s="51">
        <v>44</v>
      </c>
      <c r="E174" s="60">
        <v>40</v>
      </c>
      <c r="F174" s="50"/>
    </row>
    <row r="175" spans="1:6" ht="16.5" customHeight="1">
      <c r="A175" s="46" t="s">
        <v>114</v>
      </c>
      <c r="B175" s="47" t="s">
        <v>126</v>
      </c>
      <c r="C175" s="60">
        <v>5</v>
      </c>
      <c r="D175" s="51">
        <v>10</v>
      </c>
      <c r="E175" s="60">
        <v>10</v>
      </c>
      <c r="F175" s="50"/>
    </row>
    <row r="176" spans="1:6" ht="16.5" customHeight="1">
      <c r="A176" s="46" t="s">
        <v>263</v>
      </c>
      <c r="B176" s="47" t="s">
        <v>264</v>
      </c>
      <c r="C176" s="60">
        <v>50</v>
      </c>
      <c r="D176" s="51">
        <v>3</v>
      </c>
      <c r="E176" s="60">
        <v>5</v>
      </c>
      <c r="F176" s="50"/>
    </row>
    <row r="177" spans="1:6" ht="16.5" customHeight="1">
      <c r="A177" s="83" t="s">
        <v>519</v>
      </c>
      <c r="B177" s="84" t="s">
        <v>520</v>
      </c>
      <c r="C177" s="60"/>
      <c r="D177" s="51">
        <v>0</v>
      </c>
      <c r="E177" s="60">
        <f>26903-72</f>
        <v>26831</v>
      </c>
      <c r="F177" s="50"/>
    </row>
    <row r="178" spans="1:6" ht="16.5" customHeight="1">
      <c r="A178" s="46" t="s">
        <v>44</v>
      </c>
      <c r="B178" s="47" t="s">
        <v>74</v>
      </c>
      <c r="C178" s="60">
        <v>7</v>
      </c>
      <c r="D178" s="51">
        <v>9</v>
      </c>
      <c r="E178" s="60">
        <v>9</v>
      </c>
      <c r="F178" s="50"/>
    </row>
    <row r="179" spans="1:6" ht="16.5" customHeight="1">
      <c r="A179" s="46" t="s">
        <v>155</v>
      </c>
      <c r="B179" s="47" t="s">
        <v>178</v>
      </c>
      <c r="C179" s="60">
        <v>2</v>
      </c>
      <c r="D179" s="51">
        <v>1</v>
      </c>
      <c r="E179" s="60">
        <v>1</v>
      </c>
      <c r="F179" s="50"/>
    </row>
    <row r="180" spans="1:6" ht="16.5" customHeight="1">
      <c r="A180" s="46" t="s">
        <v>156</v>
      </c>
      <c r="B180" s="47" t="s">
        <v>179</v>
      </c>
      <c r="C180" s="60">
        <v>20</v>
      </c>
      <c r="D180" s="51">
        <v>1</v>
      </c>
      <c r="E180" s="60">
        <v>15</v>
      </c>
      <c r="F180" s="50"/>
    </row>
    <row r="181" spans="1:6" ht="16.5" customHeight="1">
      <c r="A181" s="46" t="s">
        <v>265</v>
      </c>
      <c r="B181" s="47" t="s">
        <v>266</v>
      </c>
      <c r="C181" s="60">
        <v>3</v>
      </c>
      <c r="D181" s="51">
        <v>2</v>
      </c>
      <c r="E181" s="60">
        <v>2</v>
      </c>
      <c r="F181" s="50"/>
    </row>
    <row r="182" spans="1:6" ht="16.5" customHeight="1">
      <c r="A182" s="46" t="s">
        <v>316</v>
      </c>
      <c r="B182" s="47" t="s">
        <v>317</v>
      </c>
      <c r="C182" s="60">
        <v>5</v>
      </c>
      <c r="D182" s="51"/>
      <c r="E182" s="60">
        <v>5</v>
      </c>
      <c r="F182" s="50"/>
    </row>
    <row r="183" spans="1:6" ht="16.5" customHeight="1">
      <c r="A183" s="46" t="s">
        <v>340</v>
      </c>
      <c r="B183" s="47" t="s">
        <v>318</v>
      </c>
      <c r="C183" s="60">
        <v>1</v>
      </c>
      <c r="D183" s="51">
        <v>1</v>
      </c>
      <c r="E183" s="60">
        <v>1</v>
      </c>
      <c r="F183" s="50"/>
    </row>
    <row r="184" spans="1:6" ht="16.5" customHeight="1">
      <c r="A184" s="46" t="s">
        <v>267</v>
      </c>
      <c r="B184" s="47" t="s">
        <v>268</v>
      </c>
      <c r="C184" s="60">
        <v>10</v>
      </c>
      <c r="D184" s="51">
        <v>0</v>
      </c>
      <c r="E184" s="60">
        <v>5</v>
      </c>
      <c r="F184" s="50"/>
    </row>
    <row r="185" spans="1:6" ht="16.5" customHeight="1">
      <c r="A185" s="46" t="s">
        <v>269</v>
      </c>
      <c r="B185" s="47" t="s">
        <v>270</v>
      </c>
      <c r="C185" s="60">
        <v>15</v>
      </c>
      <c r="D185" s="51">
        <v>12</v>
      </c>
      <c r="E185" s="60">
        <v>15</v>
      </c>
      <c r="F185" s="50"/>
    </row>
    <row r="186" spans="1:6" ht="16.5" customHeight="1">
      <c r="A186" s="46" t="s">
        <v>115</v>
      </c>
      <c r="B186" s="47" t="s">
        <v>127</v>
      </c>
      <c r="C186" s="60">
        <v>650</v>
      </c>
      <c r="D186" s="51">
        <v>666</v>
      </c>
      <c r="E186" s="60">
        <v>666</v>
      </c>
      <c r="F186" s="50"/>
    </row>
    <row r="187" spans="1:6" ht="16.5" customHeight="1">
      <c r="A187" s="46" t="s">
        <v>271</v>
      </c>
      <c r="B187" s="47" t="s">
        <v>272</v>
      </c>
      <c r="C187" s="60">
        <v>1</v>
      </c>
      <c r="D187" s="51">
        <v>0</v>
      </c>
      <c r="E187" s="60"/>
      <c r="F187" s="50"/>
    </row>
    <row r="188" spans="1:6" ht="16.5" customHeight="1">
      <c r="A188" s="46" t="s">
        <v>116</v>
      </c>
      <c r="B188" s="47" t="s">
        <v>119</v>
      </c>
      <c r="C188" s="60">
        <v>130</v>
      </c>
      <c r="D188" s="51">
        <v>123</v>
      </c>
      <c r="E188" s="60">
        <v>116</v>
      </c>
      <c r="F188" s="50"/>
    </row>
    <row r="189" spans="1:6" ht="16.5" customHeight="1">
      <c r="A189" s="46" t="s">
        <v>117</v>
      </c>
      <c r="B189" s="47" t="s">
        <v>120</v>
      </c>
      <c r="C189" s="60">
        <v>60</v>
      </c>
      <c r="D189" s="51">
        <v>60</v>
      </c>
      <c r="E189" s="60">
        <v>60</v>
      </c>
      <c r="F189" s="50"/>
    </row>
    <row r="190" spans="1:6" ht="16.5" customHeight="1">
      <c r="A190" s="46" t="s">
        <v>348</v>
      </c>
      <c r="B190" s="84" t="s">
        <v>347</v>
      </c>
      <c r="C190" s="60">
        <v>2</v>
      </c>
      <c r="D190" s="51">
        <v>0</v>
      </c>
      <c r="E190" s="60">
        <v>0</v>
      </c>
      <c r="F190" s="50"/>
    </row>
    <row r="191" spans="1:6" ht="16.5" customHeight="1">
      <c r="A191" s="46" t="s">
        <v>129</v>
      </c>
      <c r="B191" s="47" t="s">
        <v>128</v>
      </c>
      <c r="C191" s="60">
        <v>2</v>
      </c>
      <c r="D191" s="51">
        <v>1</v>
      </c>
      <c r="E191" s="60">
        <v>2</v>
      </c>
      <c r="F191" s="50"/>
    </row>
    <row r="192" spans="1:6" ht="16.5" customHeight="1">
      <c r="A192" s="83" t="s">
        <v>280</v>
      </c>
      <c r="B192" s="54" t="s">
        <v>499</v>
      </c>
      <c r="C192" s="60"/>
      <c r="D192" s="51">
        <v>11</v>
      </c>
      <c r="E192" s="60"/>
      <c r="F192" s="50"/>
    </row>
    <row r="193" spans="1:6" ht="16.5" customHeight="1">
      <c r="A193" s="83" t="s">
        <v>500</v>
      </c>
      <c r="B193" s="84" t="s">
        <v>501</v>
      </c>
      <c r="C193" s="60"/>
      <c r="D193" s="51">
        <v>0.7</v>
      </c>
      <c r="E193" s="60"/>
      <c r="F193" s="50"/>
    </row>
    <row r="194" spans="1:6" ht="16.5" customHeight="1">
      <c r="A194" s="83" t="s">
        <v>273</v>
      </c>
      <c r="B194" s="84" t="s">
        <v>502</v>
      </c>
      <c r="C194" s="60"/>
      <c r="D194" s="51">
        <v>7</v>
      </c>
      <c r="E194" s="60"/>
      <c r="F194" s="50"/>
    </row>
    <row r="195" spans="1:6" ht="16.5" customHeight="1">
      <c r="A195" s="83" t="s">
        <v>277</v>
      </c>
      <c r="B195" s="84" t="s">
        <v>503</v>
      </c>
      <c r="C195" s="60"/>
      <c r="D195" s="51">
        <v>1</v>
      </c>
      <c r="E195" s="60"/>
      <c r="F195" s="50"/>
    </row>
    <row r="196" spans="1:6" ht="16.5" customHeight="1">
      <c r="A196" s="83" t="s">
        <v>504</v>
      </c>
      <c r="B196" s="84" t="s">
        <v>505</v>
      </c>
      <c r="C196" s="60"/>
      <c r="D196" s="51">
        <v>9</v>
      </c>
      <c r="E196" s="60"/>
      <c r="F196" s="50"/>
    </row>
    <row r="197" spans="1:6" ht="16.5" customHeight="1">
      <c r="A197" s="83" t="s">
        <v>506</v>
      </c>
      <c r="B197" s="84" t="s">
        <v>507</v>
      </c>
      <c r="C197" s="60"/>
      <c r="D197" s="51">
        <v>0.7</v>
      </c>
      <c r="E197" s="60"/>
      <c r="F197" s="50"/>
    </row>
    <row r="198" spans="1:6" ht="16.5" customHeight="1">
      <c r="A198" s="83" t="s">
        <v>508</v>
      </c>
      <c r="B198" s="54" t="s">
        <v>509</v>
      </c>
      <c r="C198" s="60"/>
      <c r="D198" s="51">
        <v>1</v>
      </c>
      <c r="E198" s="60"/>
      <c r="F198" s="50"/>
    </row>
    <row r="199" spans="1:6" ht="16.5" customHeight="1">
      <c r="A199" s="46" t="s">
        <v>405</v>
      </c>
      <c r="B199" s="84" t="s">
        <v>535</v>
      </c>
      <c r="C199" s="60"/>
      <c r="D199" s="51">
        <v>8</v>
      </c>
      <c r="E199" s="60"/>
      <c r="F199" s="95"/>
    </row>
    <row r="200" spans="1:6" ht="16.5" customHeight="1">
      <c r="A200" s="46" t="s">
        <v>406</v>
      </c>
      <c r="B200" s="99" t="s">
        <v>536</v>
      </c>
      <c r="C200" s="60"/>
      <c r="D200" s="51">
        <v>1</v>
      </c>
      <c r="E200" s="60"/>
      <c r="F200" s="50"/>
    </row>
    <row r="201" spans="1:6" ht="16.5" customHeight="1">
      <c r="A201" s="46" t="s">
        <v>407</v>
      </c>
      <c r="B201" s="84" t="s">
        <v>537</v>
      </c>
      <c r="C201" s="60"/>
      <c r="D201" s="51">
        <v>11</v>
      </c>
      <c r="E201" s="60"/>
      <c r="F201" s="50"/>
    </row>
    <row r="202" spans="1:6" ht="16.5" customHeight="1">
      <c r="A202" s="83" t="s">
        <v>533</v>
      </c>
      <c r="B202" s="84" t="s">
        <v>538</v>
      </c>
      <c r="C202" s="60"/>
      <c r="D202" s="51">
        <v>1</v>
      </c>
      <c r="E202" s="60"/>
      <c r="F202" s="50"/>
    </row>
    <row r="203" spans="1:6" ht="16.5" customHeight="1">
      <c r="A203" s="83" t="s">
        <v>534</v>
      </c>
      <c r="B203" s="47" t="s">
        <v>427</v>
      </c>
      <c r="C203" s="60"/>
      <c r="D203" s="51">
        <v>9</v>
      </c>
      <c r="E203" s="60"/>
      <c r="F203" s="50"/>
    </row>
    <row r="204" spans="1:6" ht="16.5" customHeight="1">
      <c r="A204" s="83" t="s">
        <v>539</v>
      </c>
      <c r="B204" s="84" t="s">
        <v>550</v>
      </c>
      <c r="C204" s="60"/>
      <c r="D204" s="51">
        <v>7</v>
      </c>
      <c r="E204" s="60"/>
      <c r="F204" s="50"/>
    </row>
    <row r="205" spans="1:6" ht="16.5" customHeight="1">
      <c r="A205" s="46" t="s">
        <v>130</v>
      </c>
      <c r="B205" s="84" t="s">
        <v>159</v>
      </c>
      <c r="C205" s="60">
        <v>820</v>
      </c>
      <c r="D205" s="51">
        <v>648</v>
      </c>
      <c r="E205" s="60">
        <v>1200</v>
      </c>
      <c r="F205" s="50"/>
    </row>
    <row r="206" spans="1:6" ht="16.5" customHeight="1">
      <c r="A206" s="46" t="s">
        <v>131</v>
      </c>
      <c r="B206" s="47" t="s">
        <v>160</v>
      </c>
      <c r="C206" s="60">
        <f>C205*1.26-C205</f>
        <v>213.20000000000005</v>
      </c>
      <c r="D206" s="60">
        <v>178</v>
      </c>
      <c r="E206" s="60">
        <f>E205*1.26-E205</f>
        <v>312</v>
      </c>
      <c r="F206" s="50"/>
    </row>
    <row r="207" spans="1:6" ht="16.5" customHeight="1">
      <c r="A207" s="46" t="s">
        <v>132</v>
      </c>
      <c r="B207" s="47" t="s">
        <v>161</v>
      </c>
      <c r="C207" s="60">
        <f>+C205*1.09-C205</f>
        <v>73.80000000000007</v>
      </c>
      <c r="D207" s="60">
        <v>65</v>
      </c>
      <c r="E207" s="60">
        <f>+E205*1.09-E205</f>
        <v>108</v>
      </c>
      <c r="F207" s="50"/>
    </row>
    <row r="208" spans="1:6" ht="16.5" customHeight="1">
      <c r="A208" s="46" t="s">
        <v>402</v>
      </c>
      <c r="B208" s="47" t="s">
        <v>403</v>
      </c>
      <c r="C208" s="60">
        <v>30</v>
      </c>
      <c r="D208" s="60">
        <v>3</v>
      </c>
      <c r="E208" s="60">
        <v>5</v>
      </c>
      <c r="F208" s="50"/>
    </row>
    <row r="209" spans="1:6" ht="16.5" customHeight="1">
      <c r="A209" s="46" t="s">
        <v>381</v>
      </c>
      <c r="B209" s="47" t="s">
        <v>382</v>
      </c>
      <c r="C209" s="60">
        <v>2</v>
      </c>
      <c r="D209" s="51">
        <v>0</v>
      </c>
      <c r="E209" s="60">
        <v>2</v>
      </c>
      <c r="F209" s="50"/>
    </row>
    <row r="210" spans="1:6" ht="16.5" customHeight="1">
      <c r="A210" s="46" t="s">
        <v>140</v>
      </c>
      <c r="B210" s="47" t="s">
        <v>341</v>
      </c>
      <c r="C210" s="60">
        <v>8</v>
      </c>
      <c r="D210" s="51">
        <v>8</v>
      </c>
      <c r="E210" s="60">
        <v>10</v>
      </c>
      <c r="F210" s="50"/>
    </row>
    <row r="211" spans="1:6" ht="16.5" customHeight="1">
      <c r="A211" s="46" t="s">
        <v>133</v>
      </c>
      <c r="B211" s="47" t="s">
        <v>162</v>
      </c>
      <c r="C211" s="60">
        <v>10</v>
      </c>
      <c r="D211" s="51">
        <v>9</v>
      </c>
      <c r="E211" s="60">
        <v>10</v>
      </c>
      <c r="F211" s="50"/>
    </row>
    <row r="212" spans="1:6" ht="16.5" customHeight="1">
      <c r="A212" s="46" t="s">
        <v>134</v>
      </c>
      <c r="B212" s="47" t="s">
        <v>163</v>
      </c>
      <c r="C212" s="60">
        <v>100</v>
      </c>
      <c r="D212" s="51">
        <v>96</v>
      </c>
      <c r="E212" s="60">
        <v>100</v>
      </c>
      <c r="F212" s="50"/>
    </row>
    <row r="213" spans="1:6" ht="16.5" customHeight="1">
      <c r="A213" s="46" t="s">
        <v>135</v>
      </c>
      <c r="B213" s="47" t="s">
        <v>164</v>
      </c>
      <c r="C213" s="60">
        <v>80</v>
      </c>
      <c r="D213" s="51">
        <v>47</v>
      </c>
      <c r="E213" s="60">
        <v>60</v>
      </c>
      <c r="F213" s="50"/>
    </row>
    <row r="214" spans="1:6" ht="16.5" customHeight="1">
      <c r="A214" s="46" t="s">
        <v>136</v>
      </c>
      <c r="B214" s="47" t="s">
        <v>165</v>
      </c>
      <c r="C214" s="60">
        <v>35</v>
      </c>
      <c r="D214" s="51">
        <v>54</v>
      </c>
      <c r="E214" s="60">
        <v>50</v>
      </c>
      <c r="F214" s="50"/>
    </row>
    <row r="215" spans="1:6" ht="16.5" customHeight="1">
      <c r="A215" s="46" t="s">
        <v>138</v>
      </c>
      <c r="B215" s="47" t="s">
        <v>166</v>
      </c>
      <c r="C215" s="60">
        <v>15</v>
      </c>
      <c r="D215" s="51">
        <v>7</v>
      </c>
      <c r="E215" s="60">
        <v>20</v>
      </c>
      <c r="F215" s="50"/>
    </row>
    <row r="216" spans="1:6" ht="16.5" customHeight="1">
      <c r="A216" s="46" t="s">
        <v>139</v>
      </c>
      <c r="B216" s="47" t="s">
        <v>167</v>
      </c>
      <c r="C216" s="60">
        <v>45</v>
      </c>
      <c r="D216" s="51">
        <v>83</v>
      </c>
      <c r="E216" s="60">
        <v>60</v>
      </c>
      <c r="F216" s="50"/>
    </row>
    <row r="217" spans="1:6" ht="16.5" customHeight="1">
      <c r="A217" s="46" t="s">
        <v>141</v>
      </c>
      <c r="B217" s="47" t="s">
        <v>169</v>
      </c>
      <c r="C217" s="60">
        <v>15</v>
      </c>
      <c r="D217" s="51">
        <v>22</v>
      </c>
      <c r="E217" s="60">
        <v>20</v>
      </c>
      <c r="F217" s="50"/>
    </row>
    <row r="218" spans="1:6" ht="16.5" customHeight="1">
      <c r="A218" s="46" t="s">
        <v>142</v>
      </c>
      <c r="B218" s="47" t="s">
        <v>170</v>
      </c>
      <c r="C218" s="60">
        <v>20</v>
      </c>
      <c r="D218" s="51">
        <v>25</v>
      </c>
      <c r="E218" s="60">
        <v>25</v>
      </c>
      <c r="F218" s="50"/>
    </row>
    <row r="219" spans="1:6" ht="16.5" customHeight="1">
      <c r="A219" s="46" t="s">
        <v>143</v>
      </c>
      <c r="B219" s="47" t="s">
        <v>171</v>
      </c>
      <c r="C219" s="60">
        <v>10</v>
      </c>
      <c r="D219" s="51">
        <v>7</v>
      </c>
      <c r="E219" s="60">
        <v>10</v>
      </c>
      <c r="F219" s="50"/>
    </row>
    <row r="220" spans="1:6" ht="16.5" customHeight="1">
      <c r="A220" s="46" t="s">
        <v>145</v>
      </c>
      <c r="B220" s="47" t="s">
        <v>172</v>
      </c>
      <c r="C220" s="60">
        <v>2</v>
      </c>
      <c r="D220" s="51">
        <v>0</v>
      </c>
      <c r="E220" s="60">
        <v>5</v>
      </c>
      <c r="F220" s="50"/>
    </row>
    <row r="221" spans="1:6" ht="16.5" customHeight="1">
      <c r="A221" s="46" t="s">
        <v>147</v>
      </c>
      <c r="B221" s="47" t="s">
        <v>180</v>
      </c>
      <c r="C221" s="60">
        <v>50</v>
      </c>
      <c r="D221" s="51">
        <v>5</v>
      </c>
      <c r="E221" s="60">
        <v>10</v>
      </c>
      <c r="F221" s="50"/>
    </row>
    <row r="222" spans="1:6" ht="16.5" customHeight="1">
      <c r="A222" s="46" t="s">
        <v>148</v>
      </c>
      <c r="B222" s="47" t="s">
        <v>174</v>
      </c>
      <c r="C222" s="60">
        <v>3</v>
      </c>
      <c r="D222" s="51">
        <v>1</v>
      </c>
      <c r="E222" s="60">
        <v>1</v>
      </c>
      <c r="F222" s="50"/>
    </row>
    <row r="223" spans="1:6" ht="16.5" customHeight="1">
      <c r="A223" s="46" t="s">
        <v>149</v>
      </c>
      <c r="B223" s="47" t="s">
        <v>188</v>
      </c>
      <c r="C223" s="60">
        <v>300</v>
      </c>
      <c r="D223" s="51">
        <v>262</v>
      </c>
      <c r="E223" s="60">
        <v>260</v>
      </c>
      <c r="F223" s="50"/>
    </row>
    <row r="224" spans="1:6" ht="16.5" customHeight="1">
      <c r="A224" s="46" t="s">
        <v>150</v>
      </c>
      <c r="B224" s="47" t="s">
        <v>175</v>
      </c>
      <c r="C224" s="60">
        <v>20</v>
      </c>
      <c r="D224" s="51">
        <v>0</v>
      </c>
      <c r="E224" s="60">
        <v>10</v>
      </c>
      <c r="F224" s="50"/>
    </row>
    <row r="225" spans="1:6" ht="16.5" customHeight="1">
      <c r="A225" s="83" t="s">
        <v>443</v>
      </c>
      <c r="B225" s="84" t="s">
        <v>444</v>
      </c>
      <c r="C225" s="60">
        <v>1</v>
      </c>
      <c r="D225" s="51">
        <v>1</v>
      </c>
      <c r="E225" s="60">
        <v>1</v>
      </c>
      <c r="F225" s="50"/>
    </row>
    <row r="226" spans="1:6" ht="16.5" customHeight="1">
      <c r="A226" s="46" t="s">
        <v>281</v>
      </c>
      <c r="B226" s="47" t="s">
        <v>282</v>
      </c>
      <c r="C226" s="60">
        <v>1</v>
      </c>
      <c r="D226" s="51">
        <v>1</v>
      </c>
      <c r="E226" s="60">
        <v>1</v>
      </c>
      <c r="F226" s="50"/>
    </row>
    <row r="227" spans="1:6" ht="16.5" customHeight="1">
      <c r="A227" s="46" t="s">
        <v>151</v>
      </c>
      <c r="B227" s="84" t="s">
        <v>540</v>
      </c>
      <c r="C227" s="60">
        <v>6</v>
      </c>
      <c r="D227" s="51">
        <v>16</v>
      </c>
      <c r="E227" s="60">
        <v>10</v>
      </c>
      <c r="F227" s="50"/>
    </row>
    <row r="228" spans="1:6" ht="16.5" customHeight="1">
      <c r="A228" s="83" t="s">
        <v>441</v>
      </c>
      <c r="B228" s="84" t="s">
        <v>442</v>
      </c>
      <c r="C228" s="60">
        <v>3</v>
      </c>
      <c r="D228" s="51">
        <v>1</v>
      </c>
      <c r="E228" s="60">
        <v>3</v>
      </c>
      <c r="F228" s="50"/>
    </row>
    <row r="229" spans="1:6" ht="16.5" customHeight="1">
      <c r="A229" s="46" t="s">
        <v>283</v>
      </c>
      <c r="B229" s="47" t="s">
        <v>284</v>
      </c>
      <c r="C229" s="60">
        <v>3</v>
      </c>
      <c r="D229" s="51">
        <v>0</v>
      </c>
      <c r="E229" s="60">
        <v>3</v>
      </c>
      <c r="F229" s="50"/>
    </row>
    <row r="230" spans="1:6" ht="16.5" customHeight="1">
      <c r="A230" s="46" t="s">
        <v>153</v>
      </c>
      <c r="B230" s="47" t="s">
        <v>176</v>
      </c>
      <c r="C230" s="60">
        <v>38</v>
      </c>
      <c r="D230" s="51">
        <v>38</v>
      </c>
      <c r="E230" s="60">
        <v>38</v>
      </c>
      <c r="F230" s="50"/>
    </row>
    <row r="231" spans="1:6" ht="16.5" customHeight="1">
      <c r="A231" s="46" t="s">
        <v>285</v>
      </c>
      <c r="B231" s="47" t="s">
        <v>286</v>
      </c>
      <c r="C231" s="60">
        <v>5</v>
      </c>
      <c r="D231" s="51">
        <v>14</v>
      </c>
      <c r="E231" s="60">
        <v>5</v>
      </c>
      <c r="F231" s="50"/>
    </row>
    <row r="232" spans="1:6" ht="16.5" customHeight="1">
      <c r="A232" s="46" t="s">
        <v>154</v>
      </c>
      <c r="B232" s="47" t="s">
        <v>177</v>
      </c>
      <c r="C232" s="60">
        <v>11</v>
      </c>
      <c r="D232" s="51">
        <v>12</v>
      </c>
      <c r="E232" s="60">
        <v>12</v>
      </c>
      <c r="F232" s="50"/>
    </row>
    <row r="233" spans="1:6" ht="16.5" customHeight="1">
      <c r="A233" s="83" t="s">
        <v>437</v>
      </c>
      <c r="B233" s="84" t="s">
        <v>438</v>
      </c>
      <c r="C233" s="60">
        <v>2</v>
      </c>
      <c r="D233" s="51">
        <v>2</v>
      </c>
      <c r="E233" s="60">
        <v>2</v>
      </c>
      <c r="F233" s="50"/>
    </row>
    <row r="234" spans="1:6" ht="16.5" customHeight="1">
      <c r="A234" s="83" t="s">
        <v>439</v>
      </c>
      <c r="B234" s="84" t="s">
        <v>511</v>
      </c>
      <c r="C234" s="60">
        <v>5</v>
      </c>
      <c r="D234" s="51">
        <v>35</v>
      </c>
      <c r="E234" s="60">
        <v>15</v>
      </c>
      <c r="F234" s="50"/>
    </row>
    <row r="235" spans="1:6" ht="16.5" customHeight="1">
      <c r="A235" s="83" t="s">
        <v>146</v>
      </c>
      <c r="B235" s="84" t="s">
        <v>510</v>
      </c>
      <c r="C235" s="60"/>
      <c r="D235" s="51">
        <v>1</v>
      </c>
      <c r="E235" s="60">
        <v>2</v>
      </c>
      <c r="F235" s="50"/>
    </row>
    <row r="236" spans="1:6" ht="16.5" customHeight="1">
      <c r="A236" s="46" t="s">
        <v>319</v>
      </c>
      <c r="B236" s="47" t="s">
        <v>320</v>
      </c>
      <c r="C236" s="60">
        <v>5</v>
      </c>
      <c r="D236" s="51">
        <v>1</v>
      </c>
      <c r="E236" s="60">
        <v>5</v>
      </c>
      <c r="F236" s="50"/>
    </row>
    <row r="237" spans="1:6" ht="16.5" customHeight="1">
      <c r="A237" s="46" t="s">
        <v>357</v>
      </c>
      <c r="B237" s="84" t="s">
        <v>512</v>
      </c>
      <c r="C237" s="60"/>
      <c r="D237" s="51"/>
      <c r="E237" s="60">
        <v>270</v>
      </c>
      <c r="F237" s="50"/>
    </row>
    <row r="238" spans="1:6" ht="16.5" customHeight="1">
      <c r="A238" s="46" t="s">
        <v>152</v>
      </c>
      <c r="B238" s="47" t="s">
        <v>287</v>
      </c>
      <c r="C238" s="60">
        <v>20</v>
      </c>
      <c r="D238" s="51">
        <v>14</v>
      </c>
      <c r="E238" s="60">
        <v>50</v>
      </c>
      <c r="F238" s="50"/>
    </row>
    <row r="239" spans="1:6" ht="16.5" customHeight="1">
      <c r="A239" s="83" t="s">
        <v>541</v>
      </c>
      <c r="B239" s="84" t="s">
        <v>542</v>
      </c>
      <c r="C239" s="60"/>
      <c r="D239" s="51">
        <v>13</v>
      </c>
      <c r="E239" s="60"/>
      <c r="F239" s="50"/>
    </row>
    <row r="240" spans="1:6" ht="16.5" customHeight="1">
      <c r="A240" s="46" t="s">
        <v>144</v>
      </c>
      <c r="B240" s="47" t="s">
        <v>322</v>
      </c>
      <c r="C240" s="60">
        <v>76</v>
      </c>
      <c r="D240" s="51">
        <v>77</v>
      </c>
      <c r="E240" s="60">
        <v>78</v>
      </c>
      <c r="F240" s="50"/>
    </row>
    <row r="241" spans="1:6" ht="16.5" customHeight="1">
      <c r="A241" s="83" t="s">
        <v>137</v>
      </c>
      <c r="B241" s="84" t="s">
        <v>432</v>
      </c>
      <c r="C241" s="60">
        <v>250</v>
      </c>
      <c r="D241" s="51"/>
      <c r="E241" s="60"/>
      <c r="F241" s="50"/>
    </row>
    <row r="242" spans="1:6" ht="16.5" customHeight="1">
      <c r="A242" s="83" t="s">
        <v>324</v>
      </c>
      <c r="B242" s="84" t="s">
        <v>521</v>
      </c>
      <c r="C242" s="60"/>
      <c r="D242" s="51"/>
      <c r="E242" s="60">
        <v>19300</v>
      </c>
      <c r="F242" s="50"/>
    </row>
    <row r="243" spans="1:6" ht="16.5" customHeight="1">
      <c r="A243" s="46"/>
      <c r="B243" s="84" t="s">
        <v>289</v>
      </c>
      <c r="C243" s="60">
        <f>SUM(C62:C242)</f>
        <v>16275.75</v>
      </c>
      <c r="D243" s="51">
        <f>SUM(D62:D242)</f>
        <v>14375.820000000002</v>
      </c>
      <c r="E243" s="60">
        <f>SUM(E62:E242)</f>
        <v>63251</v>
      </c>
      <c r="F243" s="50"/>
    </row>
    <row r="244" spans="1:6" ht="16.5" customHeight="1">
      <c r="A244" s="66"/>
      <c r="B244" s="78"/>
      <c r="C244" s="79"/>
      <c r="D244" s="79"/>
      <c r="E244" s="61"/>
      <c r="F244" s="50"/>
    </row>
    <row r="245" spans="1:6" ht="16.5" customHeight="1">
      <c r="A245" s="66"/>
      <c r="B245" s="78" t="s">
        <v>288</v>
      </c>
      <c r="C245" s="79">
        <f>+C58</f>
        <v>17969</v>
      </c>
      <c r="D245" s="79">
        <f>+D58</f>
        <v>17299</v>
      </c>
      <c r="E245" s="80">
        <f>+E58</f>
        <v>63251.18</v>
      </c>
      <c r="F245" s="50"/>
    </row>
    <row r="246" spans="2:6" ht="16.5" customHeight="1">
      <c r="B246" s="43" t="s">
        <v>289</v>
      </c>
      <c r="C246" s="81">
        <f>+C243</f>
        <v>16275.75</v>
      </c>
      <c r="D246" s="81">
        <f>+D243</f>
        <v>14375.820000000002</v>
      </c>
      <c r="E246" s="61">
        <f>+E243</f>
        <v>63251</v>
      </c>
      <c r="F246" s="50"/>
    </row>
    <row r="247" spans="2:6" ht="16.5" customHeight="1">
      <c r="B247" s="96" t="s">
        <v>478</v>
      </c>
      <c r="C247" s="81">
        <f>+C245-C246</f>
        <v>1693.25</v>
      </c>
      <c r="D247" s="81">
        <f>+D245-D246</f>
        <v>2923.1799999999985</v>
      </c>
      <c r="E247" s="61">
        <f>+E245-E246</f>
        <v>0.18000000000029104</v>
      </c>
      <c r="F247" s="50"/>
    </row>
    <row r="248" spans="3:6" ht="16.5" customHeight="1">
      <c r="C248" s="81"/>
      <c r="D248" s="81"/>
      <c r="E248" s="61"/>
      <c r="F248" s="50"/>
    </row>
    <row r="249" spans="1:6" ht="16.5" customHeight="1">
      <c r="A249" s="96" t="s">
        <v>472</v>
      </c>
      <c r="B249" s="96"/>
      <c r="C249" s="81"/>
      <c r="D249" s="81"/>
      <c r="E249" s="61"/>
      <c r="F249" s="50"/>
    </row>
    <row r="250" spans="1:6" ht="16.5" customHeight="1">
      <c r="A250" s="96" t="s">
        <v>474</v>
      </c>
      <c r="B250" s="96"/>
      <c r="C250" s="81"/>
      <c r="D250" s="81"/>
      <c r="E250" s="61"/>
      <c r="F250" s="50"/>
    </row>
    <row r="251" spans="1:6" ht="16.5" customHeight="1">
      <c r="A251" s="96" t="s">
        <v>476</v>
      </c>
      <c r="B251" s="96"/>
      <c r="C251" s="82"/>
      <c r="E251" s="61"/>
      <c r="F251" s="50"/>
    </row>
    <row r="252" spans="3:6" ht="16.5" customHeight="1">
      <c r="C252" s="82"/>
      <c r="E252" s="61"/>
      <c r="F252" s="50"/>
    </row>
    <row r="253" spans="3:6" ht="16.5" customHeight="1">
      <c r="C253" s="82"/>
      <c r="E253" s="61"/>
      <c r="F253" s="50"/>
    </row>
    <row r="254" spans="3:6" ht="16.5" customHeight="1">
      <c r="C254" s="82"/>
      <c r="E254" s="61"/>
      <c r="F254" s="50"/>
    </row>
    <row r="255" spans="3:6" ht="16.5" customHeight="1">
      <c r="C255" s="82"/>
      <c r="E255" s="61"/>
      <c r="F255" s="50"/>
    </row>
    <row r="256" spans="1:6" ht="12.75">
      <c r="A256" s="50"/>
      <c r="C256" s="82"/>
      <c r="E256" s="61"/>
      <c r="F256" s="50"/>
    </row>
    <row r="257" spans="1:6" ht="12.75">
      <c r="A257" s="50"/>
      <c r="C257" s="82"/>
      <c r="E257" s="61"/>
      <c r="F257" s="50"/>
    </row>
    <row r="258" spans="1:6" ht="12.75">
      <c r="A258" s="50"/>
      <c r="C258" s="82"/>
      <c r="E258" s="61"/>
      <c r="F258" s="50"/>
    </row>
    <row r="259" spans="1:6" ht="12.75">
      <c r="A259" s="50"/>
      <c r="C259" s="82"/>
      <c r="E259" s="61"/>
      <c r="F259" s="50"/>
    </row>
    <row r="260" spans="1:6" ht="12.75">
      <c r="A260" s="50"/>
      <c r="C260" s="82"/>
      <c r="E260" s="61"/>
      <c r="F260" s="50"/>
    </row>
    <row r="261" spans="1:6" ht="12.75">
      <c r="A261" s="50"/>
      <c r="C261" s="82"/>
      <c r="E261" s="61"/>
      <c r="F261" s="50"/>
    </row>
    <row r="262" spans="1:6" ht="12.75">
      <c r="A262" s="50"/>
      <c r="C262" s="82"/>
      <c r="E262" s="61"/>
      <c r="F262" s="50"/>
    </row>
    <row r="263" spans="1:6" ht="12.75">
      <c r="A263" s="50"/>
      <c r="C263" s="82"/>
      <c r="E263" s="61"/>
      <c r="F263" s="50"/>
    </row>
    <row r="264" spans="3:6" ht="12.75">
      <c r="C264" s="82"/>
      <c r="E264" s="61"/>
      <c r="F264" s="50"/>
    </row>
    <row r="265" spans="1:6" ht="12.75">
      <c r="A265" s="50"/>
      <c r="C265" s="82"/>
      <c r="E265" s="61"/>
      <c r="F265" s="50"/>
    </row>
    <row r="266" spans="1:6" ht="12.75">
      <c r="A266" s="50"/>
      <c r="C266" s="82"/>
      <c r="E266" s="61"/>
      <c r="F266" s="50"/>
    </row>
    <row r="267" spans="1:6" ht="12.75">
      <c r="A267" s="50"/>
      <c r="C267" s="82"/>
      <c r="E267" s="61"/>
      <c r="F267" s="50"/>
    </row>
    <row r="268" spans="1:6" ht="12.75">
      <c r="A268" s="50"/>
      <c r="C268" s="82"/>
      <c r="E268" s="61"/>
      <c r="F268" s="50"/>
    </row>
    <row r="269" spans="1:6" ht="12.75">
      <c r="A269" s="50"/>
      <c r="C269" s="82"/>
      <c r="E269" s="61"/>
      <c r="F269" s="50"/>
    </row>
    <row r="270" spans="1:6" ht="12.75">
      <c r="A270" s="50"/>
      <c r="C270" s="82"/>
      <c r="E270" s="61"/>
      <c r="F270" s="50"/>
    </row>
    <row r="271" spans="1:6" ht="12.75">
      <c r="A271" s="50"/>
      <c r="C271" s="53"/>
      <c r="E271" s="61"/>
      <c r="F271" s="50"/>
    </row>
    <row r="272" spans="1:6" ht="12.75">
      <c r="A272" s="50"/>
      <c r="C272" s="53"/>
      <c r="E272" s="61"/>
      <c r="F272" s="50"/>
    </row>
    <row r="273" spans="1:6" ht="12.75">
      <c r="A273" s="50"/>
      <c r="C273" s="53"/>
      <c r="E273" s="61"/>
      <c r="F273" s="50"/>
    </row>
    <row r="274" spans="3:6" ht="12.75">
      <c r="C274" s="53"/>
      <c r="E274" s="61"/>
      <c r="F274" s="50"/>
    </row>
    <row r="275" spans="3:6" ht="12.75">
      <c r="C275" s="53"/>
      <c r="E275" s="61"/>
      <c r="F275" s="50"/>
    </row>
    <row r="276" spans="3:6" ht="12.75">
      <c r="C276" s="53"/>
      <c r="E276" s="61"/>
      <c r="F276" s="50"/>
    </row>
    <row r="277" spans="3:6" ht="12.75">
      <c r="C277" s="53"/>
      <c r="E277" s="50"/>
      <c r="F277" s="50"/>
    </row>
    <row r="278" spans="3:6" ht="12.75">
      <c r="C278" s="53"/>
      <c r="E278" s="50"/>
      <c r="F278" s="50"/>
    </row>
    <row r="279" spans="3:6" ht="12.75">
      <c r="C279" s="53"/>
      <c r="E279" s="50"/>
      <c r="F279" s="50"/>
    </row>
    <row r="280" spans="3:6" ht="12.75">
      <c r="C280" s="53"/>
      <c r="E280" s="50"/>
      <c r="F280" s="50"/>
    </row>
    <row r="281" spans="3:6" ht="12.75">
      <c r="C281" s="53"/>
      <c r="E281" s="50"/>
      <c r="F281" s="50"/>
    </row>
    <row r="282" spans="3:6" ht="12.75">
      <c r="C282" s="53"/>
      <c r="E282" s="50"/>
      <c r="F282" s="50"/>
    </row>
    <row r="283" spans="3:6" ht="12.75">
      <c r="C283" s="53"/>
      <c r="E283" s="50"/>
      <c r="F283" s="50"/>
    </row>
    <row r="284" spans="3:6" ht="12.75">
      <c r="C284" s="53"/>
      <c r="E284" s="50"/>
      <c r="F284" s="50"/>
    </row>
    <row r="285" spans="3:6" ht="12.75">
      <c r="C285" s="53"/>
      <c r="E285" s="50"/>
      <c r="F285" s="50"/>
    </row>
    <row r="286" spans="5:6" ht="12.75">
      <c r="E286" s="50"/>
      <c r="F286" s="50"/>
    </row>
    <row r="287" spans="5:6" ht="12.75">
      <c r="E287" s="50"/>
      <c r="F287" s="50"/>
    </row>
    <row r="288" spans="5:6" ht="12.75">
      <c r="E288" s="50"/>
      <c r="F288" s="50"/>
    </row>
  </sheetData>
  <sheetProtection/>
  <printOptions/>
  <pageMargins left="0.2755905511811024" right="0.11811023622047245" top="0.24" bottom="0.5" header="0.07874015748031496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7"/>
  <sheetViews>
    <sheetView tabSelected="1" zoomScale="130" zoomScaleNormal="130" zoomScalePageLayoutView="0" workbookViewId="0" topLeftCell="A106">
      <selection activeCell="A114" sqref="A114:B116"/>
    </sheetView>
  </sheetViews>
  <sheetFormatPr defaultColWidth="9.00390625" defaultRowHeight="12.75"/>
  <cols>
    <col min="1" max="1" width="9.625" style="100" customWidth="1"/>
    <col min="2" max="2" width="48.00390625" style="100" customWidth="1"/>
    <col min="3" max="5" width="10.75390625" style="100" customWidth="1"/>
    <col min="6" max="6" width="0.74609375" style="100" customWidth="1"/>
    <col min="7" max="7" width="11.375" style="100" customWidth="1"/>
    <col min="8" max="16384" width="9.125" style="100" customWidth="1"/>
  </cols>
  <sheetData>
    <row r="1" ht="4.5" customHeight="1"/>
    <row r="2" spans="2:3" ht="18">
      <c r="B2" s="129" t="s">
        <v>632</v>
      </c>
      <c r="C2" s="140"/>
    </row>
    <row r="3" ht="16.5" customHeight="1">
      <c r="B3" s="128" t="s">
        <v>36</v>
      </c>
    </row>
    <row r="4" ht="3" customHeight="1"/>
    <row r="5" spans="1:5" ht="16.5" customHeight="1">
      <c r="A5" s="111" t="s">
        <v>0</v>
      </c>
      <c r="B5" s="106" t="s">
        <v>1</v>
      </c>
      <c r="C5" s="130" t="s">
        <v>620</v>
      </c>
      <c r="D5" s="127" t="s">
        <v>391</v>
      </c>
      <c r="E5" s="141" t="s">
        <v>631</v>
      </c>
    </row>
    <row r="6" spans="1:6" ht="16.5" customHeight="1">
      <c r="A6" s="111">
        <v>1111</v>
      </c>
      <c r="B6" s="106" t="s">
        <v>3</v>
      </c>
      <c r="C6" s="108">
        <v>2600</v>
      </c>
      <c r="D6" s="135">
        <v>2608</v>
      </c>
      <c r="E6" s="135">
        <v>2600</v>
      </c>
      <c r="F6" s="101"/>
    </row>
    <row r="7" spans="1:6" ht="16.5" customHeight="1">
      <c r="A7" s="111">
        <v>1112</v>
      </c>
      <c r="B7" s="106" t="s">
        <v>4</v>
      </c>
      <c r="C7" s="108">
        <v>1000</v>
      </c>
      <c r="D7" s="135">
        <v>690</v>
      </c>
      <c r="E7" s="135">
        <v>690</v>
      </c>
      <c r="F7" s="101"/>
    </row>
    <row r="8" spans="1:6" ht="16.5" customHeight="1">
      <c r="A8" s="111">
        <v>1113</v>
      </c>
      <c r="B8" s="106" t="s">
        <v>5</v>
      </c>
      <c r="C8" s="108">
        <v>200</v>
      </c>
      <c r="D8" s="108">
        <v>243</v>
      </c>
      <c r="E8" s="108">
        <v>240</v>
      </c>
      <c r="F8" s="101"/>
    </row>
    <row r="9" spans="1:6" ht="16.5" customHeight="1">
      <c r="A9" s="111">
        <v>1121</v>
      </c>
      <c r="B9" s="106" t="s">
        <v>7</v>
      </c>
      <c r="C9" s="108">
        <v>2500</v>
      </c>
      <c r="D9" s="108">
        <v>2449</v>
      </c>
      <c r="E9" s="108">
        <v>2400</v>
      </c>
      <c r="F9" s="101"/>
    </row>
    <row r="10" spans="1:6" ht="16.5" customHeight="1">
      <c r="A10" s="111">
        <v>1122</v>
      </c>
      <c r="B10" s="106" t="s">
        <v>8</v>
      </c>
      <c r="C10" s="108">
        <v>215</v>
      </c>
      <c r="D10" s="108">
        <v>91</v>
      </c>
      <c r="E10" s="108">
        <v>90</v>
      </c>
      <c r="F10" s="101"/>
    </row>
    <row r="11" spans="1:6" ht="16.5" customHeight="1">
      <c r="A11" s="111">
        <v>1211</v>
      </c>
      <c r="B11" s="106" t="s">
        <v>9</v>
      </c>
      <c r="C11" s="108">
        <v>5000</v>
      </c>
      <c r="D11" s="108">
        <v>5331</v>
      </c>
      <c r="E11" s="108">
        <v>5300</v>
      </c>
      <c r="F11" s="101"/>
    </row>
    <row r="12" spans="1:6" ht="16.5" customHeight="1">
      <c r="A12" s="111">
        <v>1511</v>
      </c>
      <c r="B12" s="106" t="s">
        <v>11</v>
      </c>
      <c r="C12" s="108">
        <v>1255</v>
      </c>
      <c r="D12" s="108">
        <v>1358</v>
      </c>
      <c r="E12" s="108">
        <v>1350</v>
      </c>
      <c r="F12" s="112"/>
    </row>
    <row r="13" spans="1:6" ht="16.5" customHeight="1">
      <c r="A13" s="111">
        <v>1331</v>
      </c>
      <c r="B13" s="106" t="s">
        <v>12</v>
      </c>
      <c r="C13" s="108">
        <v>9</v>
      </c>
      <c r="D13" s="108">
        <v>52</v>
      </c>
      <c r="E13" s="108">
        <v>50</v>
      </c>
      <c r="F13" s="101"/>
    </row>
    <row r="14" spans="1:6" ht="16.5" customHeight="1">
      <c r="A14" s="111">
        <v>1337</v>
      </c>
      <c r="B14" s="106" t="s">
        <v>13</v>
      </c>
      <c r="C14" s="108">
        <v>920</v>
      </c>
      <c r="D14" s="108">
        <v>867</v>
      </c>
      <c r="E14" s="108">
        <v>866</v>
      </c>
      <c r="F14" s="101"/>
    </row>
    <row r="15" spans="1:6" ht="16.5" customHeight="1">
      <c r="A15" s="111">
        <v>1341</v>
      </c>
      <c r="B15" s="106" t="s">
        <v>14</v>
      </c>
      <c r="C15" s="108">
        <v>36</v>
      </c>
      <c r="D15" s="108">
        <v>34</v>
      </c>
      <c r="E15" s="108">
        <v>34</v>
      </c>
      <c r="F15" s="101"/>
    </row>
    <row r="16" spans="1:6" ht="16.5" customHeight="1">
      <c r="A16" s="111">
        <v>1343</v>
      </c>
      <c r="B16" s="106" t="s">
        <v>15</v>
      </c>
      <c r="C16" s="108">
        <v>1</v>
      </c>
      <c r="D16" s="108">
        <v>1</v>
      </c>
      <c r="E16" s="108">
        <v>1</v>
      </c>
      <c r="F16" s="101"/>
    </row>
    <row r="17" spans="1:6" ht="16.5" customHeight="1">
      <c r="A17" s="111">
        <v>1344</v>
      </c>
      <c r="B17" s="106" t="s">
        <v>401</v>
      </c>
      <c r="C17" s="108">
        <v>180</v>
      </c>
      <c r="D17" s="108">
        <v>313</v>
      </c>
      <c r="E17" s="108">
        <v>230</v>
      </c>
      <c r="F17" s="101"/>
    </row>
    <row r="18" spans="1:6" ht="16.5" customHeight="1">
      <c r="A18" s="111">
        <v>1347</v>
      </c>
      <c r="B18" s="106" t="s">
        <v>17</v>
      </c>
      <c r="C18" s="108">
        <v>5</v>
      </c>
      <c r="D18" s="108">
        <v>5</v>
      </c>
      <c r="E18" s="108">
        <v>5</v>
      </c>
      <c r="F18" s="112"/>
    </row>
    <row r="19" spans="1:6" ht="16.5" customHeight="1">
      <c r="A19" s="111">
        <v>1361</v>
      </c>
      <c r="B19" s="106" t="s">
        <v>18</v>
      </c>
      <c r="C19" s="108">
        <v>40</v>
      </c>
      <c r="D19" s="108">
        <v>24</v>
      </c>
      <c r="E19" s="108">
        <v>20</v>
      </c>
      <c r="F19" s="101"/>
    </row>
    <row r="20" spans="1:6" ht="16.5" customHeight="1">
      <c r="A20" s="111">
        <v>1351</v>
      </c>
      <c r="B20" s="109" t="s">
        <v>613</v>
      </c>
      <c r="C20" s="108">
        <v>65</v>
      </c>
      <c r="D20" s="108">
        <v>53</v>
      </c>
      <c r="E20" s="108">
        <v>50</v>
      </c>
      <c r="F20" s="112"/>
    </row>
    <row r="21" spans="1:6" ht="16.5" customHeight="1">
      <c r="A21" s="111">
        <v>1355</v>
      </c>
      <c r="B21" s="109" t="s">
        <v>614</v>
      </c>
      <c r="C21" s="108">
        <v>50</v>
      </c>
      <c r="D21" s="108">
        <v>169</v>
      </c>
      <c r="E21" s="108">
        <v>160</v>
      </c>
      <c r="F21" s="112"/>
    </row>
    <row r="22" spans="1:6" ht="16.5" customHeight="1">
      <c r="A22" s="111"/>
      <c r="B22" s="126" t="s">
        <v>30</v>
      </c>
      <c r="C22" s="114">
        <f>SUM(C6:C21)</f>
        <v>14076</v>
      </c>
      <c r="D22" s="114">
        <f>SUM(D6:D21)</f>
        <v>14288</v>
      </c>
      <c r="E22" s="114">
        <f>SUM(E6:E21)</f>
        <v>14086</v>
      </c>
      <c r="F22" s="101"/>
    </row>
    <row r="23" spans="1:6" ht="16.5" customHeight="1">
      <c r="A23" s="111">
        <v>2131</v>
      </c>
      <c r="B23" s="106" t="s">
        <v>19</v>
      </c>
      <c r="C23" s="122">
        <v>20</v>
      </c>
      <c r="D23" s="108">
        <v>65</v>
      </c>
      <c r="E23" s="122">
        <v>65</v>
      </c>
      <c r="F23" s="101"/>
    </row>
    <row r="24" spans="1:6" ht="16.5" customHeight="1">
      <c r="A24" s="111">
        <v>2131</v>
      </c>
      <c r="B24" s="106" t="s">
        <v>20</v>
      </c>
      <c r="C24" s="122">
        <v>5</v>
      </c>
      <c r="D24" s="108">
        <v>5</v>
      </c>
      <c r="E24" s="122">
        <v>1</v>
      </c>
      <c r="F24" s="112"/>
    </row>
    <row r="25" spans="1:6" ht="16.5" customHeight="1">
      <c r="A25" s="111">
        <v>2132</v>
      </c>
      <c r="B25" s="105" t="s">
        <v>524</v>
      </c>
      <c r="C25" s="122">
        <v>128</v>
      </c>
      <c r="D25" s="108">
        <v>135</v>
      </c>
      <c r="E25" s="122">
        <v>135</v>
      </c>
      <c r="F25" s="101"/>
    </row>
    <row r="26" spans="1:6" ht="16.5" customHeight="1">
      <c r="A26" s="111">
        <v>2132</v>
      </c>
      <c r="B26" s="105" t="s">
        <v>525</v>
      </c>
      <c r="C26" s="122">
        <v>30</v>
      </c>
      <c r="D26" s="108">
        <v>89</v>
      </c>
      <c r="E26" s="122">
        <v>53</v>
      </c>
      <c r="F26" s="101"/>
    </row>
    <row r="27" spans="1:6" ht="16.5" customHeight="1">
      <c r="A27" s="111">
        <v>2111</v>
      </c>
      <c r="B27" s="106" t="s">
        <v>24</v>
      </c>
      <c r="C27" s="122">
        <v>10</v>
      </c>
      <c r="D27" s="108">
        <v>24</v>
      </c>
      <c r="E27" s="122">
        <v>20</v>
      </c>
      <c r="F27" s="101"/>
    </row>
    <row r="28" spans="1:6" ht="16.5" customHeight="1">
      <c r="A28" s="111">
        <v>2119</v>
      </c>
      <c r="B28" s="105" t="s">
        <v>435</v>
      </c>
      <c r="C28" s="122">
        <v>0</v>
      </c>
      <c r="D28" s="108">
        <v>1</v>
      </c>
      <c r="E28" s="122"/>
      <c r="F28" s="101"/>
    </row>
    <row r="29" spans="1:6" ht="16.5" customHeight="1">
      <c r="A29" s="111">
        <v>2222</v>
      </c>
      <c r="B29" s="109" t="s">
        <v>197</v>
      </c>
      <c r="C29" s="122"/>
      <c r="D29" s="108">
        <v>13</v>
      </c>
      <c r="E29" s="122">
        <v>20</v>
      </c>
      <c r="F29" s="101"/>
    </row>
    <row r="30" spans="1:6" ht="16.5" customHeight="1">
      <c r="A30" s="111">
        <v>2141</v>
      </c>
      <c r="B30" s="106" t="s">
        <v>25</v>
      </c>
      <c r="C30" s="122">
        <v>20</v>
      </c>
      <c r="D30" s="108">
        <v>7</v>
      </c>
      <c r="E30" s="122">
        <v>5</v>
      </c>
      <c r="F30" s="101"/>
    </row>
    <row r="31" spans="1:6" ht="16.5" customHeight="1">
      <c r="A31" s="111">
        <v>2322</v>
      </c>
      <c r="B31" s="105" t="s">
        <v>436</v>
      </c>
      <c r="C31" s="122">
        <v>5</v>
      </c>
      <c r="D31" s="108">
        <v>5</v>
      </c>
      <c r="E31" s="122">
        <v>5</v>
      </c>
      <c r="F31" s="101"/>
    </row>
    <row r="32" spans="1:6" ht="16.5" customHeight="1">
      <c r="A32" s="111">
        <v>2324</v>
      </c>
      <c r="B32" s="106" t="s">
        <v>26</v>
      </c>
      <c r="C32" s="122">
        <v>42</v>
      </c>
      <c r="D32" s="108">
        <v>42</v>
      </c>
      <c r="E32" s="122">
        <v>42</v>
      </c>
      <c r="F32" s="112"/>
    </row>
    <row r="33" spans="1:6" ht="16.5" customHeight="1">
      <c r="A33" s="111">
        <v>2324</v>
      </c>
      <c r="B33" s="105" t="s">
        <v>465</v>
      </c>
      <c r="C33" s="122">
        <v>5</v>
      </c>
      <c r="D33" s="108">
        <v>48</v>
      </c>
      <c r="E33" s="122">
        <v>50</v>
      </c>
      <c r="F33" s="112"/>
    </row>
    <row r="34" spans="1:6" ht="16.5" customHeight="1">
      <c r="A34" s="111">
        <v>2329</v>
      </c>
      <c r="B34" s="109" t="s">
        <v>574</v>
      </c>
      <c r="C34" s="122">
        <v>105</v>
      </c>
      <c r="D34" s="108">
        <v>161</v>
      </c>
      <c r="E34" s="122">
        <v>160</v>
      </c>
      <c r="F34" s="101"/>
    </row>
    <row r="35" spans="1:6" ht="16.5" customHeight="1">
      <c r="A35" s="111">
        <v>2420</v>
      </c>
      <c r="B35" s="109" t="s">
        <v>615</v>
      </c>
      <c r="C35" s="122">
        <v>70</v>
      </c>
      <c r="D35" s="108">
        <v>70</v>
      </c>
      <c r="E35" s="122"/>
      <c r="F35" s="101"/>
    </row>
    <row r="36" spans="1:6" ht="16.5" customHeight="1">
      <c r="A36" s="111">
        <v>2460</v>
      </c>
      <c r="B36" s="106" t="s">
        <v>29</v>
      </c>
      <c r="C36" s="122">
        <v>24</v>
      </c>
      <c r="D36" s="108">
        <v>25</v>
      </c>
      <c r="E36" s="122">
        <v>22</v>
      </c>
      <c r="F36" s="112"/>
    </row>
    <row r="37" spans="1:6" ht="16.5" customHeight="1">
      <c r="A37" s="111"/>
      <c r="B37" s="126" t="s">
        <v>30</v>
      </c>
      <c r="C37" s="114">
        <f>SUM(C23:C36)</f>
        <v>464</v>
      </c>
      <c r="D37" s="125">
        <f>SUM(D23:D36)</f>
        <v>690</v>
      </c>
      <c r="E37" s="114">
        <f>SUM(E23:E36)</f>
        <v>578</v>
      </c>
      <c r="F37" s="101"/>
    </row>
    <row r="38" spans="1:6" ht="16.5" customHeight="1">
      <c r="A38" s="111">
        <v>3111</v>
      </c>
      <c r="B38" s="106" t="s">
        <v>31</v>
      </c>
      <c r="C38" s="122">
        <v>50</v>
      </c>
      <c r="D38" s="108">
        <v>102</v>
      </c>
      <c r="E38" s="122">
        <v>20</v>
      </c>
      <c r="F38" s="101"/>
    </row>
    <row r="39" spans="1:6" ht="16.5" customHeight="1">
      <c r="A39" s="111">
        <v>3113</v>
      </c>
      <c r="B39" s="109" t="s">
        <v>634</v>
      </c>
      <c r="C39" s="122">
        <v>0</v>
      </c>
      <c r="D39" s="108">
        <v>7</v>
      </c>
      <c r="E39" s="122"/>
      <c r="F39" s="101"/>
    </row>
    <row r="40" spans="1:6" ht="16.5" customHeight="1">
      <c r="A40" s="111">
        <v>3121</v>
      </c>
      <c r="B40" s="109" t="s">
        <v>635</v>
      </c>
      <c r="C40" s="122"/>
      <c r="D40" s="108">
        <v>70</v>
      </c>
      <c r="E40" s="122"/>
      <c r="F40" s="101"/>
    </row>
    <row r="41" spans="1:6" ht="16.5" customHeight="1">
      <c r="A41" s="111"/>
      <c r="B41" s="106" t="s">
        <v>330</v>
      </c>
      <c r="C41" s="114">
        <f>SUM(C38:C38)</f>
        <v>50</v>
      </c>
      <c r="D41" s="114">
        <f>SUM(D38:D40)</f>
        <v>179</v>
      </c>
      <c r="E41" s="114">
        <f>SUM(E38:E38)</f>
        <v>20</v>
      </c>
      <c r="F41" s="101"/>
    </row>
    <row r="42" spans="1:6" ht="16.5" customHeight="1">
      <c r="A42" s="111">
        <v>4111</v>
      </c>
      <c r="B42" s="109" t="s">
        <v>629</v>
      </c>
      <c r="C42" s="122">
        <v>0</v>
      </c>
      <c r="D42" s="124">
        <v>53</v>
      </c>
      <c r="E42" s="122">
        <v>10</v>
      </c>
      <c r="F42" s="101"/>
    </row>
    <row r="43" spans="1:6" ht="16.5" customHeight="1">
      <c r="A43" s="111">
        <v>4112</v>
      </c>
      <c r="B43" s="109" t="s">
        <v>633</v>
      </c>
      <c r="C43" s="122"/>
      <c r="D43" s="108">
        <v>200</v>
      </c>
      <c r="E43" s="122">
        <v>199</v>
      </c>
      <c r="F43" s="101"/>
    </row>
    <row r="44" spans="1:6" ht="16.5" customHeight="1">
      <c r="A44" s="111">
        <v>4113</v>
      </c>
      <c r="B44" s="109" t="s">
        <v>639</v>
      </c>
      <c r="C44" s="122"/>
      <c r="D44" s="108">
        <v>45</v>
      </c>
      <c r="E44" s="122"/>
      <c r="F44" s="101"/>
    </row>
    <row r="45" spans="1:6" ht="16.5" customHeight="1">
      <c r="A45" s="111">
        <v>4116</v>
      </c>
      <c r="B45" s="109" t="s">
        <v>636</v>
      </c>
      <c r="C45" s="122"/>
      <c r="D45" s="108">
        <v>229</v>
      </c>
      <c r="E45" s="122"/>
      <c r="F45" s="101"/>
    </row>
    <row r="46" spans="1:6" ht="16.5" customHeight="1">
      <c r="A46" s="111">
        <v>4116</v>
      </c>
      <c r="B46" s="106" t="s">
        <v>34</v>
      </c>
      <c r="C46" s="122">
        <v>288</v>
      </c>
      <c r="D46" s="108">
        <v>959</v>
      </c>
      <c r="E46" s="122">
        <v>900</v>
      </c>
      <c r="F46" s="112"/>
    </row>
    <row r="47" spans="1:6" ht="16.5" customHeight="1">
      <c r="A47" s="111">
        <v>4121</v>
      </c>
      <c r="B47" s="109" t="s">
        <v>640</v>
      </c>
      <c r="C47" s="122"/>
      <c r="D47" s="108">
        <v>2</v>
      </c>
      <c r="E47" s="122"/>
      <c r="F47" s="112"/>
    </row>
    <row r="48" spans="1:6" ht="16.5" customHeight="1">
      <c r="A48" s="111">
        <v>4122</v>
      </c>
      <c r="B48" s="109" t="s">
        <v>638</v>
      </c>
      <c r="C48" s="122"/>
      <c r="D48" s="108">
        <v>81</v>
      </c>
      <c r="E48" s="122"/>
      <c r="F48" s="112"/>
    </row>
    <row r="49" spans="1:6" ht="16.5" customHeight="1">
      <c r="A49" s="111">
        <v>4123</v>
      </c>
      <c r="B49" s="109" t="s">
        <v>637</v>
      </c>
      <c r="C49" s="122">
        <v>0</v>
      </c>
      <c r="D49" s="108">
        <v>102</v>
      </c>
      <c r="E49" s="122"/>
      <c r="F49" s="101"/>
    </row>
    <row r="50" spans="1:6" ht="16.5" customHeight="1">
      <c r="A50" s="111">
        <v>4223</v>
      </c>
      <c r="B50" s="105" t="s">
        <v>570</v>
      </c>
      <c r="C50" s="122">
        <v>10882</v>
      </c>
      <c r="D50" s="108">
        <v>10767</v>
      </c>
      <c r="E50" s="122"/>
      <c r="F50" s="101"/>
    </row>
    <row r="51" spans="1:6" ht="16.5" customHeight="1">
      <c r="A51" s="111">
        <v>4222</v>
      </c>
      <c r="B51" s="105" t="s">
        <v>573</v>
      </c>
      <c r="C51" s="122">
        <v>1630</v>
      </c>
      <c r="D51" s="108">
        <v>1641</v>
      </c>
      <c r="E51" s="122"/>
      <c r="F51" s="101"/>
    </row>
    <row r="52" spans="1:6" ht="16.5" customHeight="1">
      <c r="A52" s="111">
        <v>4223</v>
      </c>
      <c r="B52" s="109" t="s">
        <v>616</v>
      </c>
      <c r="C52" s="122"/>
      <c r="D52" s="108"/>
      <c r="E52" s="122">
        <v>1120</v>
      </c>
      <c r="F52" s="101"/>
    </row>
    <row r="53" spans="1:6" ht="16.5" customHeight="1">
      <c r="A53" s="111">
        <v>4213</v>
      </c>
      <c r="B53" s="109" t="s">
        <v>641</v>
      </c>
      <c r="C53" s="122">
        <v>2106</v>
      </c>
      <c r="D53" s="108">
        <v>323</v>
      </c>
      <c r="E53" s="122"/>
      <c r="F53" s="101"/>
    </row>
    <row r="54" spans="1:6" ht="16.5" customHeight="1">
      <c r="A54" s="111">
        <v>4216</v>
      </c>
      <c r="B54" s="109" t="s">
        <v>641</v>
      </c>
      <c r="C54" s="122">
        <v>6153</v>
      </c>
      <c r="D54" s="108">
        <v>4861</v>
      </c>
      <c r="E54" s="122">
        <v>3185</v>
      </c>
      <c r="F54" s="101"/>
    </row>
    <row r="55" spans="1:6" ht="16.5" customHeight="1">
      <c r="A55" s="111"/>
      <c r="B55" s="106" t="s">
        <v>345</v>
      </c>
      <c r="C55" s="114">
        <f>SUM(C42:C54)</f>
        <v>21059</v>
      </c>
      <c r="D55" s="114">
        <f>SUM(D42:D54)</f>
        <v>19263</v>
      </c>
      <c r="E55" s="114">
        <f>SUM(E42:E54)</f>
        <v>5414</v>
      </c>
      <c r="F55" s="101"/>
    </row>
    <row r="56" spans="1:6" ht="16.5" customHeight="1">
      <c r="A56" s="111"/>
      <c r="B56" s="142" t="s">
        <v>621</v>
      </c>
      <c r="C56" s="114">
        <f>+C55+C41+C37+C22</f>
        <v>35649</v>
      </c>
      <c r="D56" s="114">
        <f>+D55+D41+D37+D22</f>
        <v>34420</v>
      </c>
      <c r="E56" s="114">
        <f>+E55+E41+E37+E22</f>
        <v>20098</v>
      </c>
      <c r="F56" s="101"/>
    </row>
    <row r="57" spans="1:6" ht="16.5" customHeight="1">
      <c r="A57" s="111"/>
      <c r="B57" s="109" t="s">
        <v>323</v>
      </c>
      <c r="C57" s="104"/>
      <c r="D57" s="104"/>
      <c r="E57" s="104"/>
      <c r="F57" s="101"/>
    </row>
    <row r="58" spans="1:6" ht="16.5" customHeight="1">
      <c r="A58" s="111">
        <v>8123</v>
      </c>
      <c r="B58" s="105" t="s">
        <v>517</v>
      </c>
      <c r="C58" s="123"/>
      <c r="D58" s="115"/>
      <c r="E58" s="123">
        <v>7000</v>
      </c>
      <c r="F58" s="101"/>
    </row>
    <row r="59" spans="1:6" ht="16.5" customHeight="1">
      <c r="A59" s="111">
        <v>8113</v>
      </c>
      <c r="B59" s="105" t="s">
        <v>518</v>
      </c>
      <c r="C59" s="123"/>
      <c r="D59" s="134">
        <v>1500</v>
      </c>
      <c r="E59" s="123"/>
      <c r="F59" s="101"/>
    </row>
    <row r="60" spans="1:6" ht="16.5" customHeight="1">
      <c r="A60" s="111">
        <v>8115</v>
      </c>
      <c r="B60" s="106" t="s">
        <v>400</v>
      </c>
      <c r="C60" s="122">
        <v>3047</v>
      </c>
      <c r="D60" s="108">
        <v>3144</v>
      </c>
      <c r="E60" s="122">
        <f>+D112</f>
        <v>3303</v>
      </c>
      <c r="F60" s="112"/>
    </row>
    <row r="61" spans="1:6" ht="3" customHeight="1">
      <c r="A61" s="111"/>
      <c r="B61" s="106"/>
      <c r="C61" s="102"/>
      <c r="D61" s="107"/>
      <c r="E61" s="102"/>
      <c r="F61" s="101"/>
    </row>
    <row r="62" spans="1:6" ht="16.5" customHeight="1">
      <c r="A62" s="111"/>
      <c r="B62" s="126" t="s">
        <v>622</v>
      </c>
      <c r="C62" s="114">
        <f>SUM(C56:C60)</f>
        <v>38696</v>
      </c>
      <c r="D62" s="114">
        <f>SUM(D56:D60)</f>
        <v>39064</v>
      </c>
      <c r="E62" s="114">
        <f>SUM(E56:E60)</f>
        <v>30401</v>
      </c>
      <c r="F62" s="101"/>
    </row>
    <row r="63" spans="1:6" ht="7.5" customHeight="1">
      <c r="A63" s="120"/>
      <c r="B63" s="121"/>
      <c r="C63" s="102"/>
      <c r="D63" s="118"/>
      <c r="F63" s="101"/>
    </row>
    <row r="64" spans="1:6" ht="16.5" customHeight="1">
      <c r="A64" s="132" t="s">
        <v>575</v>
      </c>
      <c r="B64" s="119" t="s">
        <v>576</v>
      </c>
      <c r="C64" s="133" t="s">
        <v>577</v>
      </c>
      <c r="D64" s="117" t="s">
        <v>391</v>
      </c>
      <c r="E64" s="133" t="s">
        <v>630</v>
      </c>
      <c r="F64" s="131"/>
    </row>
    <row r="65" spans="1:6" ht="12.75">
      <c r="A65" s="110">
        <v>1039</v>
      </c>
      <c r="B65" s="137" t="s">
        <v>194</v>
      </c>
      <c r="C65" s="115">
        <v>30</v>
      </c>
      <c r="D65" s="138">
        <v>30</v>
      </c>
      <c r="E65" s="115">
        <v>37</v>
      </c>
      <c r="F65" s="101"/>
    </row>
    <row r="66" spans="1:6" ht="12.75">
      <c r="A66" s="111">
        <v>2212</v>
      </c>
      <c r="B66" s="109" t="s">
        <v>578</v>
      </c>
      <c r="C66" s="107">
        <v>75</v>
      </c>
      <c r="D66" s="108">
        <v>119</v>
      </c>
      <c r="E66" s="107">
        <v>125</v>
      </c>
      <c r="F66" s="101"/>
    </row>
    <row r="67" spans="1:6" ht="12.75">
      <c r="A67" s="111">
        <v>2219</v>
      </c>
      <c r="B67" s="109" t="s">
        <v>579</v>
      </c>
      <c r="C67" s="107">
        <v>55</v>
      </c>
      <c r="D67" s="108">
        <v>4</v>
      </c>
      <c r="E67" s="107">
        <v>135</v>
      </c>
      <c r="F67" s="101"/>
    </row>
    <row r="68" spans="1:6" ht="12.75">
      <c r="A68" s="111">
        <v>2221</v>
      </c>
      <c r="B68" s="109" t="s">
        <v>580</v>
      </c>
      <c r="C68" s="107">
        <v>1285</v>
      </c>
      <c r="D68" s="108">
        <v>1354</v>
      </c>
      <c r="E68" s="107">
        <v>860</v>
      </c>
      <c r="F68" s="101"/>
    </row>
    <row r="69" spans="1:6" ht="12.75">
      <c r="A69" s="110">
        <v>2310</v>
      </c>
      <c r="B69" s="109" t="s">
        <v>581</v>
      </c>
      <c r="C69" s="107">
        <v>10</v>
      </c>
      <c r="D69" s="108">
        <v>0</v>
      </c>
      <c r="E69" s="107"/>
      <c r="F69" s="101"/>
    </row>
    <row r="70" spans="1:6" ht="12.75">
      <c r="A70" s="113">
        <v>2321</v>
      </c>
      <c r="B70" s="109" t="s">
        <v>582</v>
      </c>
      <c r="C70" s="107">
        <v>48</v>
      </c>
      <c r="D70" s="108">
        <v>1349</v>
      </c>
      <c r="E70" s="107">
        <v>7535</v>
      </c>
      <c r="F70" s="101"/>
    </row>
    <row r="71" spans="1:6" ht="12.75">
      <c r="A71" s="113">
        <v>2399</v>
      </c>
      <c r="B71" s="109" t="s">
        <v>583</v>
      </c>
      <c r="C71" s="107">
        <v>200</v>
      </c>
      <c r="D71" s="108">
        <v>0</v>
      </c>
      <c r="E71" s="107">
        <v>200</v>
      </c>
      <c r="F71" s="101"/>
    </row>
    <row r="72" spans="1:6" ht="12.75">
      <c r="A72" s="113">
        <v>3111</v>
      </c>
      <c r="B72" s="109" t="s">
        <v>584</v>
      </c>
      <c r="C72" s="107">
        <v>4660</v>
      </c>
      <c r="D72" s="108">
        <v>5105</v>
      </c>
      <c r="E72" s="107">
        <v>800</v>
      </c>
      <c r="F72" s="101"/>
    </row>
    <row r="73" spans="1:6" ht="12.75">
      <c r="A73" s="113">
        <v>3113</v>
      </c>
      <c r="B73" s="109" t="s">
        <v>585</v>
      </c>
      <c r="C73" s="107">
        <v>10570</v>
      </c>
      <c r="D73" s="108">
        <v>7957</v>
      </c>
      <c r="E73" s="107">
        <v>6555</v>
      </c>
      <c r="F73" s="101"/>
    </row>
    <row r="74" spans="1:6" ht="12.75">
      <c r="A74" s="113">
        <v>3141</v>
      </c>
      <c r="B74" s="109" t="s">
        <v>619</v>
      </c>
      <c r="C74" s="107">
        <v>180</v>
      </c>
      <c r="D74" s="108">
        <v>168</v>
      </c>
      <c r="E74" s="107">
        <v>165</v>
      </c>
      <c r="F74" s="101"/>
    </row>
    <row r="75" spans="1:6" ht="12.75">
      <c r="A75" s="113">
        <v>3314</v>
      </c>
      <c r="B75" s="109" t="s">
        <v>586</v>
      </c>
      <c r="C75" s="107">
        <v>30</v>
      </c>
      <c r="D75" s="108">
        <v>32</v>
      </c>
      <c r="E75" s="107">
        <v>32</v>
      </c>
      <c r="F75" s="101"/>
    </row>
    <row r="76" spans="1:6" ht="12.75">
      <c r="A76" s="111">
        <v>3319</v>
      </c>
      <c r="B76" s="109" t="s">
        <v>587</v>
      </c>
      <c r="C76" s="107">
        <v>52</v>
      </c>
      <c r="D76" s="108">
        <v>12</v>
      </c>
      <c r="E76" s="107">
        <v>19</v>
      </c>
      <c r="F76" s="101"/>
    </row>
    <row r="77" spans="1:6" ht="12.75">
      <c r="A77" s="113">
        <v>3329</v>
      </c>
      <c r="B77" s="109" t="s">
        <v>588</v>
      </c>
      <c r="C77" s="107">
        <v>70</v>
      </c>
      <c r="D77" s="108">
        <v>256</v>
      </c>
      <c r="E77" s="107">
        <v>50</v>
      </c>
      <c r="F77" s="101"/>
    </row>
    <row r="78" spans="1:6" ht="12.75">
      <c r="A78" s="113">
        <v>3349</v>
      </c>
      <c r="B78" s="109" t="s">
        <v>589</v>
      </c>
      <c r="C78" s="107">
        <v>42</v>
      </c>
      <c r="D78" s="108">
        <v>40</v>
      </c>
      <c r="E78" s="107">
        <v>44</v>
      </c>
      <c r="F78" s="101"/>
    </row>
    <row r="79" spans="1:6" ht="12.75">
      <c r="A79" s="113">
        <v>3399</v>
      </c>
      <c r="B79" s="109" t="s">
        <v>590</v>
      </c>
      <c r="C79" s="107">
        <v>310</v>
      </c>
      <c r="D79" s="108">
        <v>246</v>
      </c>
      <c r="E79" s="107">
        <v>290</v>
      </c>
      <c r="F79" s="101"/>
    </row>
    <row r="80" spans="1:6" ht="12.75">
      <c r="A80" s="113">
        <v>3412</v>
      </c>
      <c r="B80" s="109" t="s">
        <v>591</v>
      </c>
      <c r="C80" s="107">
        <v>505</v>
      </c>
      <c r="D80" s="108">
        <v>525</v>
      </c>
      <c r="E80" s="107">
        <v>539</v>
      </c>
      <c r="F80" s="101"/>
    </row>
    <row r="81" spans="1:6" ht="12.75">
      <c r="A81" s="111">
        <v>3419</v>
      </c>
      <c r="B81" s="109" t="s">
        <v>592</v>
      </c>
      <c r="C81" s="107">
        <v>251</v>
      </c>
      <c r="D81" s="108">
        <v>300</v>
      </c>
      <c r="E81" s="107">
        <v>311</v>
      </c>
      <c r="F81" s="101"/>
    </row>
    <row r="82" spans="1:6" ht="12.75">
      <c r="A82" s="113">
        <v>3421</v>
      </c>
      <c r="B82" s="109" t="s">
        <v>593</v>
      </c>
      <c r="C82" s="107">
        <v>7</v>
      </c>
      <c r="D82" s="108">
        <v>2</v>
      </c>
      <c r="E82" s="107">
        <v>5</v>
      </c>
      <c r="F82" s="101"/>
    </row>
    <row r="83" spans="1:6" ht="12.75">
      <c r="A83" s="111">
        <v>3429</v>
      </c>
      <c r="B83" s="109" t="s">
        <v>594</v>
      </c>
      <c r="C83" s="107">
        <v>20</v>
      </c>
      <c r="D83" s="108">
        <v>20</v>
      </c>
      <c r="E83" s="107">
        <v>25</v>
      </c>
      <c r="F83" s="101"/>
    </row>
    <row r="84" spans="1:6" ht="12.75">
      <c r="A84" s="111">
        <v>3612</v>
      </c>
      <c r="B84" s="109" t="s">
        <v>595</v>
      </c>
      <c r="C84" s="107">
        <v>82</v>
      </c>
      <c r="D84" s="108">
        <v>59</v>
      </c>
      <c r="E84" s="107">
        <v>72</v>
      </c>
      <c r="F84" s="112"/>
    </row>
    <row r="85" spans="1:6" ht="12.75">
      <c r="A85" s="111">
        <v>3613</v>
      </c>
      <c r="B85" s="109" t="s">
        <v>596</v>
      </c>
      <c r="C85" s="107">
        <v>245</v>
      </c>
      <c r="D85" s="108">
        <v>156</v>
      </c>
      <c r="E85" s="107">
        <v>190</v>
      </c>
      <c r="F85" s="112"/>
    </row>
    <row r="86" spans="1:6" ht="12.75">
      <c r="A86" s="111">
        <v>3631</v>
      </c>
      <c r="B86" s="109" t="s">
        <v>597</v>
      </c>
      <c r="C86" s="107">
        <v>569</v>
      </c>
      <c r="D86" s="108">
        <v>612</v>
      </c>
      <c r="E86" s="107">
        <v>1942</v>
      </c>
      <c r="F86" s="101"/>
    </row>
    <row r="87" spans="1:6" ht="12.75">
      <c r="A87" s="111">
        <v>3632</v>
      </c>
      <c r="B87" s="109" t="s">
        <v>598</v>
      </c>
      <c r="C87" s="107">
        <v>7</v>
      </c>
      <c r="D87" s="116">
        <v>3</v>
      </c>
      <c r="E87" s="107">
        <v>6</v>
      </c>
      <c r="F87" s="112"/>
    </row>
    <row r="88" spans="1:6" ht="12.75">
      <c r="A88" s="111">
        <v>3639</v>
      </c>
      <c r="B88" s="109" t="s">
        <v>599</v>
      </c>
      <c r="C88" s="107">
        <v>2077</v>
      </c>
      <c r="D88" s="108">
        <v>1891</v>
      </c>
      <c r="E88" s="107">
        <v>1947</v>
      </c>
      <c r="F88" s="101"/>
    </row>
    <row r="89" spans="1:6" ht="12.75">
      <c r="A89" s="111">
        <v>3722</v>
      </c>
      <c r="B89" s="109" t="s">
        <v>600</v>
      </c>
      <c r="C89" s="107">
        <v>870</v>
      </c>
      <c r="D89" s="108">
        <v>761</v>
      </c>
      <c r="E89" s="107">
        <v>765</v>
      </c>
      <c r="F89" s="101"/>
    </row>
    <row r="90" spans="1:6" ht="12.75">
      <c r="A90" s="113">
        <v>3723</v>
      </c>
      <c r="B90" s="109" t="s">
        <v>601</v>
      </c>
      <c r="C90" s="107">
        <v>20</v>
      </c>
      <c r="D90" s="108">
        <v>32</v>
      </c>
      <c r="E90" s="107">
        <v>30</v>
      </c>
      <c r="F90" s="101"/>
    </row>
    <row r="91" spans="1:6" ht="12.75">
      <c r="A91" s="111">
        <v>3724</v>
      </c>
      <c r="B91" s="109" t="s">
        <v>602</v>
      </c>
      <c r="C91" s="107">
        <v>2</v>
      </c>
      <c r="D91" s="108">
        <v>2</v>
      </c>
      <c r="E91" s="107">
        <v>2</v>
      </c>
      <c r="F91" s="101"/>
    </row>
    <row r="92" spans="1:6" ht="12.75">
      <c r="A92" s="113">
        <v>3725</v>
      </c>
      <c r="B92" s="109" t="s">
        <v>603</v>
      </c>
      <c r="C92" s="107">
        <v>105</v>
      </c>
      <c r="D92" s="108">
        <v>99</v>
      </c>
      <c r="E92" s="107">
        <v>105</v>
      </c>
      <c r="F92" s="112"/>
    </row>
    <row r="93" spans="1:6" ht="12.75">
      <c r="A93" s="113">
        <v>3733</v>
      </c>
      <c r="B93" s="109" t="s">
        <v>604</v>
      </c>
      <c r="C93" s="107">
        <v>20</v>
      </c>
      <c r="D93" s="108">
        <v>22</v>
      </c>
      <c r="E93" s="107">
        <v>20</v>
      </c>
      <c r="F93" s="112"/>
    </row>
    <row r="94" spans="1:6" ht="12.75">
      <c r="A94" s="111">
        <v>3744</v>
      </c>
      <c r="B94" s="109" t="s">
        <v>605</v>
      </c>
      <c r="C94" s="107">
        <v>5</v>
      </c>
      <c r="D94" s="108"/>
      <c r="E94" s="107">
        <v>5</v>
      </c>
      <c r="F94" s="101"/>
    </row>
    <row r="95" spans="1:6" ht="12.75">
      <c r="A95" s="111">
        <v>3745</v>
      </c>
      <c r="B95" s="109" t="s">
        <v>606</v>
      </c>
      <c r="C95" s="107">
        <v>325</v>
      </c>
      <c r="D95" s="108">
        <v>60</v>
      </c>
      <c r="E95" s="107">
        <v>195</v>
      </c>
      <c r="F95" s="101"/>
    </row>
    <row r="96" spans="1:6" ht="12.75">
      <c r="A96" s="111">
        <v>4319</v>
      </c>
      <c r="B96" s="109" t="s">
        <v>607</v>
      </c>
      <c r="C96" s="107">
        <v>6</v>
      </c>
      <c r="D96" s="108">
        <v>9</v>
      </c>
      <c r="E96" s="107">
        <v>8</v>
      </c>
      <c r="F96" s="101"/>
    </row>
    <row r="97" spans="1:6" ht="12.75">
      <c r="A97" s="110">
        <v>5512</v>
      </c>
      <c r="B97" s="109" t="s">
        <v>608</v>
      </c>
      <c r="C97" s="107">
        <v>1442</v>
      </c>
      <c r="D97" s="108">
        <v>754</v>
      </c>
      <c r="E97" s="107">
        <v>33</v>
      </c>
      <c r="F97" s="112"/>
    </row>
    <row r="98" spans="1:6" ht="12.75">
      <c r="A98" s="111">
        <v>6112</v>
      </c>
      <c r="B98" s="109" t="s">
        <v>609</v>
      </c>
      <c r="C98" s="107">
        <v>849</v>
      </c>
      <c r="D98" s="108">
        <v>791</v>
      </c>
      <c r="E98" s="107">
        <v>822</v>
      </c>
      <c r="F98" s="101"/>
    </row>
    <row r="99" spans="1:6" ht="12.75">
      <c r="A99" s="110">
        <v>6118</v>
      </c>
      <c r="B99" s="109" t="s">
        <v>623</v>
      </c>
      <c r="C99" s="133">
        <v>26</v>
      </c>
      <c r="D99" s="108">
        <v>79</v>
      </c>
      <c r="E99" s="133">
        <v>15</v>
      </c>
      <c r="F99" s="101"/>
    </row>
    <row r="100" spans="1:6" ht="12.75">
      <c r="A100" s="111">
        <v>6171</v>
      </c>
      <c r="B100" s="109" t="s">
        <v>610</v>
      </c>
      <c r="C100" s="107">
        <v>1848</v>
      </c>
      <c r="D100" s="108">
        <v>1998</v>
      </c>
      <c r="E100" s="107">
        <v>1984</v>
      </c>
      <c r="F100" s="112"/>
    </row>
    <row r="101" spans="1:6" ht="12.75">
      <c r="A101" s="113">
        <v>6310</v>
      </c>
      <c r="B101" s="109" t="s">
        <v>611</v>
      </c>
      <c r="C101" s="107">
        <v>320</v>
      </c>
      <c r="D101" s="108">
        <v>368</v>
      </c>
      <c r="E101" s="107">
        <v>350</v>
      </c>
      <c r="F101" s="101"/>
    </row>
    <row r="102" spans="1:6" ht="12.75">
      <c r="A102" s="113">
        <v>6320</v>
      </c>
      <c r="B102" s="109" t="s">
        <v>612</v>
      </c>
      <c r="C102" s="107">
        <v>105</v>
      </c>
      <c r="D102" s="108">
        <v>86</v>
      </c>
      <c r="E102" s="107">
        <v>90</v>
      </c>
      <c r="F102" s="101"/>
    </row>
    <row r="103" spans="1:6" ht="12.75">
      <c r="A103" s="113">
        <v>6402</v>
      </c>
      <c r="B103" s="109" t="s">
        <v>624</v>
      </c>
      <c r="C103" s="107"/>
      <c r="D103" s="108">
        <v>1</v>
      </c>
      <c r="E103" s="107">
        <v>0</v>
      </c>
      <c r="F103" s="101"/>
    </row>
    <row r="104" spans="1:6" ht="12.75">
      <c r="A104" s="111">
        <v>8114</v>
      </c>
      <c r="B104" s="109" t="s">
        <v>625</v>
      </c>
      <c r="C104" s="107">
        <v>9777</v>
      </c>
      <c r="D104" s="108">
        <v>9777</v>
      </c>
      <c r="E104" s="107">
        <v>225</v>
      </c>
      <c r="F104" s="101"/>
    </row>
    <row r="105" spans="1:6" ht="12.75">
      <c r="A105" s="111">
        <v>8124</v>
      </c>
      <c r="B105" s="109" t="s">
        <v>626</v>
      </c>
      <c r="C105" s="107">
        <v>660</v>
      </c>
      <c r="D105" s="108">
        <v>660</v>
      </c>
      <c r="E105" s="107">
        <v>1360</v>
      </c>
      <c r="F105" s="101"/>
    </row>
    <row r="106" spans="1:6" ht="12.75">
      <c r="A106" s="111"/>
      <c r="B106" s="109" t="s">
        <v>642</v>
      </c>
      <c r="C106" s="107"/>
      <c r="D106" s="108">
        <v>22</v>
      </c>
      <c r="E106" s="107"/>
      <c r="F106" s="101"/>
    </row>
    <row r="107" spans="1:6" ht="15">
      <c r="A107" s="111"/>
      <c r="B107" s="142" t="s">
        <v>627</v>
      </c>
      <c r="C107" s="114">
        <f>SUM(C65:C103)</f>
        <v>27323</v>
      </c>
      <c r="D107" s="114">
        <f>SUM(D65:D103)+D106</f>
        <v>25324</v>
      </c>
      <c r="E107" s="114">
        <f>SUM(E65:E103)</f>
        <v>26308</v>
      </c>
      <c r="F107" s="101"/>
    </row>
    <row r="108" spans="1:6" ht="12.75">
      <c r="A108" s="111"/>
      <c r="B108" s="109" t="s">
        <v>628</v>
      </c>
      <c r="C108" s="107">
        <f>SUM(C104:C107)</f>
        <v>37760</v>
      </c>
      <c r="D108" s="107">
        <f>SUM(D104:D107)-D106</f>
        <v>35761</v>
      </c>
      <c r="E108" s="107">
        <f>SUM(E104:E107)</f>
        <v>27893</v>
      </c>
      <c r="F108" s="101"/>
    </row>
    <row r="109" spans="2:6" ht="3.75" customHeight="1">
      <c r="B109" s="136"/>
      <c r="D109" s="103"/>
      <c r="E109" s="103"/>
      <c r="F109" s="101"/>
    </row>
    <row r="110" spans="2:6" ht="12.75">
      <c r="B110" s="136" t="s">
        <v>617</v>
      </c>
      <c r="D110" s="103">
        <f>+D62</f>
        <v>39064</v>
      </c>
      <c r="E110" s="103">
        <f>+E62</f>
        <v>30401</v>
      </c>
      <c r="F110" s="101"/>
    </row>
    <row r="111" spans="2:6" ht="12.75">
      <c r="B111" s="136" t="s">
        <v>618</v>
      </c>
      <c r="D111" s="103">
        <f>+D108</f>
        <v>35761</v>
      </c>
      <c r="E111" s="103">
        <f>+E108</f>
        <v>27893</v>
      </c>
      <c r="F111" s="101"/>
    </row>
    <row r="112" spans="2:6" ht="12.75">
      <c r="B112" s="136" t="s">
        <v>369</v>
      </c>
      <c r="D112" s="103">
        <f>+D110-D111</f>
        <v>3303</v>
      </c>
      <c r="E112" s="103">
        <f>+E110-E111</f>
        <v>2508</v>
      </c>
      <c r="F112" s="101"/>
    </row>
    <row r="113" spans="2:5" ht="12.75">
      <c r="B113" s="143"/>
      <c r="D113" s="103"/>
      <c r="E113" s="103"/>
    </row>
    <row r="114" spans="1:5" ht="12.75">
      <c r="A114" s="136"/>
      <c r="B114" s="136"/>
      <c r="D114" s="103"/>
      <c r="E114" s="103"/>
    </row>
    <row r="115" spans="1:2" ht="12.75">
      <c r="A115" s="136"/>
      <c r="B115" s="144"/>
    </row>
    <row r="116" spans="1:2" ht="12.75">
      <c r="A116" s="136"/>
      <c r="B116" s="144"/>
    </row>
    <row r="117" ht="12.75">
      <c r="C117" s="139"/>
    </row>
  </sheetData>
  <sheetProtection/>
  <printOptions/>
  <pageMargins left="0" right="0" top="0.17" bottom="0.5118110236220472" header="0.0787401574803149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Pocitac</cp:lastModifiedBy>
  <cp:lastPrinted>2014-01-07T12:48:09Z</cp:lastPrinted>
  <dcterms:created xsi:type="dcterms:W3CDTF">2006-11-25T07:48:36Z</dcterms:created>
  <dcterms:modified xsi:type="dcterms:W3CDTF">2014-01-07T13:17:44Z</dcterms:modified>
  <cp:category/>
  <cp:version/>
  <cp:contentType/>
  <cp:contentStatus/>
</cp:coreProperties>
</file>